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35" windowHeight="8880" activeTab="4"/>
  </bookViews>
  <sheets>
    <sheet name="DGT" sheetId="1" r:id="rId1"/>
    <sheet name="OGT" sheetId="2" r:id="rId2"/>
    <sheet name="grafika" sheetId="3" r:id="rId3"/>
    <sheet name="analiz" sheetId="4" r:id="rId4"/>
    <sheet name="ДП" sheetId="5" r:id="rId5"/>
  </sheets>
  <definedNames>
    <definedName name="_xlnm.Print_Titles" localSheetId="0">'DGT'!$6:$11</definedName>
  </definedNames>
  <calcPr fullCalcOnLoad="1"/>
</workbook>
</file>

<file path=xl/sharedStrings.xml><?xml version="1.0" encoding="utf-8"?>
<sst xmlns="http://schemas.openxmlformats.org/spreadsheetml/2006/main" count="374" uniqueCount="217">
  <si>
    <t>Благоевград</t>
  </si>
  <si>
    <t>Кресна</t>
  </si>
  <si>
    <t>Сандански</t>
  </si>
  <si>
    <t>Якоруда</t>
  </si>
  <si>
    <t>Разлог</t>
  </si>
  <si>
    <t>Гърмен</t>
  </si>
  <si>
    <t>Места</t>
  </si>
  <si>
    <t>Гоце Делчев</t>
  </si>
  <si>
    <t>Симитли</t>
  </si>
  <si>
    <t>Петрич</t>
  </si>
  <si>
    <t>Добринище</t>
  </si>
  <si>
    <t>№ по ред</t>
  </si>
  <si>
    <t>РДГ</t>
  </si>
  <si>
    <t>Определено компенсационно залесяване</t>
  </si>
  <si>
    <t>Извършени дейности за компенсационно залесяване</t>
  </si>
  <si>
    <t>Обща площ (дка)</t>
  </si>
  <si>
    <t>Постъпили средства (лв.)</t>
  </si>
  <si>
    <t>Залесяване</t>
  </si>
  <si>
    <t>Попълване на култури</t>
  </si>
  <si>
    <t>Отглеждане на новосъздадени култури</t>
  </si>
  <si>
    <t>общо дка</t>
  </si>
  <si>
    <t>Берковица</t>
  </si>
  <si>
    <t>Видин</t>
  </si>
  <si>
    <t>Чипровци</t>
  </si>
  <si>
    <t>Мездра</t>
  </si>
  <si>
    <t>Айтос</t>
  </si>
  <si>
    <t>Царево</t>
  </si>
  <si>
    <t>Средец</t>
  </si>
  <si>
    <t>Бургас</t>
  </si>
  <si>
    <t>М.Търново</t>
  </si>
  <si>
    <t>Несебър</t>
  </si>
  <si>
    <t>Плачковци</t>
  </si>
  <si>
    <t>Кюстендил</t>
  </si>
  <si>
    <t>Ардино</t>
  </si>
  <si>
    <t>Кърджали</t>
  </si>
  <si>
    <t>Момчилград</t>
  </si>
  <si>
    <t>Крумовград</t>
  </si>
  <si>
    <t>Женда</t>
  </si>
  <si>
    <t>Ивайловград</t>
  </si>
  <si>
    <t>Хасково</t>
  </si>
  <si>
    <t>Свиленград</t>
  </si>
  <si>
    <t>Ловеч</t>
  </si>
  <si>
    <t>Рибарица</t>
  </si>
  <si>
    <t>Троян</t>
  </si>
  <si>
    <t>Черни Осъм</t>
  </si>
  <si>
    <t>Пазарджик</t>
  </si>
  <si>
    <t>Хвойна</t>
  </si>
  <si>
    <t>Славейно</t>
  </si>
  <si>
    <t>Златоград</t>
  </si>
  <si>
    <t>Смилян</t>
  </si>
  <si>
    <t>Смолян</t>
  </si>
  <si>
    <t>Борино</t>
  </si>
  <si>
    <t>Доспат</t>
  </si>
  <si>
    <t>Михалково</t>
  </si>
  <si>
    <t>Ракитово</t>
  </si>
  <si>
    <t>Алабак</t>
  </si>
  <si>
    <t>Селище</t>
  </si>
  <si>
    <t>Панагюрище</t>
  </si>
  <si>
    <t>Пещера</t>
  </si>
  <si>
    <t>Пловдив</t>
  </si>
  <si>
    <t>Първомай</t>
  </si>
  <si>
    <t>Кормисош</t>
  </si>
  <si>
    <t>Асеновград</t>
  </si>
  <si>
    <t>Клисура</t>
  </si>
  <si>
    <t>Хисар</t>
  </si>
  <si>
    <t>Сливен</t>
  </si>
  <si>
    <t>Осогово</t>
  </si>
  <si>
    <t>Дупница</t>
  </si>
  <si>
    <t>Радомир</t>
  </si>
  <si>
    <t>Брезник</t>
  </si>
  <si>
    <t>Земен</t>
  </si>
  <si>
    <t>София</t>
  </si>
  <si>
    <t>Казанлък</t>
  </si>
  <si>
    <t>Мъглиж</t>
  </si>
  <si>
    <t>Чирпан</t>
  </si>
  <si>
    <t>Мазалат</t>
  </si>
  <si>
    <t>Своге</t>
  </si>
  <si>
    <t>Ботевград</t>
  </si>
  <si>
    <t>Твърдица</t>
  </si>
  <si>
    <t>Тополовград</t>
  </si>
  <si>
    <t>Варна</t>
  </si>
  <si>
    <t>Балчик</t>
  </si>
  <si>
    <t>Ген. Тошево</t>
  </si>
  <si>
    <t>Суворово</t>
  </si>
  <si>
    <t>Шерба</t>
  </si>
  <si>
    <t>Тервел</t>
  </si>
  <si>
    <t>Добрич</t>
  </si>
  <si>
    <t>Цонево</t>
  </si>
  <si>
    <t>Провадия</t>
  </si>
  <si>
    <t>Етрополе</t>
  </si>
  <si>
    <t>Костенец</t>
  </si>
  <si>
    <t>Пирдоп</t>
  </si>
  <si>
    <t>Самоков</t>
  </si>
  <si>
    <t>Русе</t>
  </si>
  <si>
    <t>Дунав</t>
  </si>
  <si>
    <t>Силистра</t>
  </si>
  <si>
    <t>Бяла</t>
  </si>
  <si>
    <t>Шумен</t>
  </si>
  <si>
    <t>Смядово</t>
  </si>
  <si>
    <t>ОТЧЕТ</t>
  </si>
  <si>
    <t>Брой изда-дени запо-веди</t>
  </si>
  <si>
    <t>Всичко изразход-вани средства, лв.</t>
  </si>
  <si>
    <t>изразход-вани средства,  лв.</t>
  </si>
  <si>
    <t>изразходвани средства,  лв.</t>
  </si>
  <si>
    <t>Миджур</t>
  </si>
  <si>
    <t>Враца</t>
  </si>
  <si>
    <t>Монтана</t>
  </si>
  <si>
    <t>Общо:</t>
  </si>
  <si>
    <t>Елешница</t>
  </si>
  <si>
    <t>Катунци</t>
  </si>
  <si>
    <t>Белица</t>
  </si>
  <si>
    <t>Сунгурларе</t>
  </si>
  <si>
    <t>Велико</t>
  </si>
  <si>
    <t>Търново</t>
  </si>
  <si>
    <t>Габрово</t>
  </si>
  <si>
    <t>Тетевен</t>
  </si>
  <si>
    <t>Плевен</t>
  </si>
  <si>
    <t>Елхово</t>
  </si>
  <si>
    <t>Нова Загора</t>
  </si>
  <si>
    <t>Омуртаг</t>
  </si>
  <si>
    <t>Нови пазар</t>
  </si>
  <si>
    <t>Преслав</t>
  </si>
  <si>
    <t>Черни лом</t>
  </si>
  <si>
    <t>Търговище</t>
  </si>
  <si>
    <t>ВСИЧКО:</t>
  </si>
  <si>
    <t>Отглеждане (осветление)</t>
  </si>
  <si>
    <t>Изготвил:</t>
  </si>
  <si>
    <t>ИЗПЪЛНИТЕЛНА АГЕНЦИЯ ПО ГОРИТЕ</t>
  </si>
  <si>
    <t>Созопол</t>
  </si>
  <si>
    <t>Стамболово</t>
  </si>
  <si>
    <t xml:space="preserve"> Община</t>
  </si>
  <si>
    <t>Говежда</t>
  </si>
  <si>
    <t>Оряхово</t>
  </si>
  <si>
    <t>Карнобат</t>
  </si>
  <si>
    <t>Кирково</t>
  </si>
  <si>
    <t>Рилски манастир</t>
  </si>
  <si>
    <t>Трън</t>
  </si>
  <si>
    <t>Борима</t>
  </si>
  <si>
    <t>Чепино</t>
  </si>
  <si>
    <t>Белово</t>
  </si>
  <si>
    <t>Ихтиман</t>
  </si>
  <si>
    <t>Звездец</t>
  </si>
  <si>
    <t>Ропотамо</t>
  </si>
  <si>
    <t>Родопи</t>
  </si>
  <si>
    <t>Карлово</t>
  </si>
  <si>
    <t>Тракия</t>
  </si>
  <si>
    <t>Тича</t>
  </si>
  <si>
    <t>Триград</t>
  </si>
  <si>
    <t>Витиня</t>
  </si>
  <si>
    <t>Дикчан</t>
  </si>
  <si>
    <t>Струмяни</t>
  </si>
  <si>
    <t>Гурково</t>
  </si>
  <si>
    <t>Годеч</t>
  </si>
  <si>
    <t>Априлци</t>
  </si>
  <si>
    <t>Лесидрен</t>
  </si>
  <si>
    <t>Никопол</t>
  </si>
  <si>
    <t>ТП ДГС/ДЛС</t>
  </si>
  <si>
    <t>Елин Пелин</t>
  </si>
  <si>
    <t>Широка лъка</t>
  </si>
  <si>
    <t>Широка поляна</t>
  </si>
  <si>
    <t>УОГС "Юндола"</t>
  </si>
  <si>
    <t>Маджарово</t>
  </si>
  <si>
    <t>Витошко-Студена</t>
  </si>
  <si>
    <t>"Тунджа"</t>
  </si>
  <si>
    <t>Котел</t>
  </si>
  <si>
    <t>Върбица</t>
  </si>
  <si>
    <t>Г.Оряховица</t>
  </si>
  <si>
    <t>Белоградчик</t>
  </si>
  <si>
    <t>Сливница</t>
  </si>
  <si>
    <t>Лом</t>
  </si>
  <si>
    <t>Свищов</t>
  </si>
  <si>
    <t>Черни Вит</t>
  </si>
  <si>
    <t>Батак</t>
  </si>
  <si>
    <t>Ст. Загора</t>
  </si>
  <si>
    <t>Загора</t>
  </si>
  <si>
    <t xml:space="preserve">Стара </t>
  </si>
  <si>
    <t>Невестино</t>
  </si>
  <si>
    <t>инж. Мария Чамбова</t>
  </si>
  <si>
    <t>В. Търново</t>
  </si>
  <si>
    <t>СЗДП</t>
  </si>
  <si>
    <t>ЮЗДП</t>
  </si>
  <si>
    <t>Пазарджик/ ДГС Белово</t>
  </si>
  <si>
    <t>ОБЩО</t>
  </si>
  <si>
    <t>ЮИДП</t>
  </si>
  <si>
    <t>Стара Загора</t>
  </si>
  <si>
    <t>СИДП</t>
  </si>
  <si>
    <t>ДП</t>
  </si>
  <si>
    <t>СЦДП</t>
  </si>
  <si>
    <t>ЮЦДП</t>
  </si>
  <si>
    <t>Извора (Девин)</t>
  </si>
  <si>
    <t>УОГС Петрохан</t>
  </si>
  <si>
    <t>Ново Пан-во</t>
  </si>
  <si>
    <t>Борово</t>
  </si>
  <si>
    <t>Сеслав</t>
  </si>
  <si>
    <t>Воден</t>
  </si>
  <si>
    <t>Болярка</t>
  </si>
  <si>
    <t>Росица</t>
  </si>
  <si>
    <t>Паламара</t>
  </si>
  <si>
    <t>Изпълнение на определеното комп. залесяване в %</t>
  </si>
  <si>
    <t>Всичко изразходвани средства, лв.</t>
  </si>
  <si>
    <t xml:space="preserve">Определено по заповеди компенсационно залесяване, дка </t>
  </si>
  <si>
    <t>Извършено компенсационно залесяване, дка</t>
  </si>
  <si>
    <t>Изразходвани средства,  лв.</t>
  </si>
  <si>
    <t>Налични за компенсационно залесяване средства, лв</t>
  </si>
  <si>
    <r>
      <t>за извършеното компенсационно залесяване от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>07.08.2012 г. до 31.12.2019 г.  по Държавни предприятия</t>
    </r>
  </si>
  <si>
    <t>за извършеното компенсационно залесяване от 07.08.2012 г. до 31.12.2019 г. - Държавни горски територии</t>
  </si>
  <si>
    <t>по заповеди преди 07.08.2012 г.</t>
  </si>
  <si>
    <t>Елена</t>
  </si>
  <si>
    <t>за извършеното компенсационно залесяване от 2008 г. до 31.12.2019 г. - Общински горски територии</t>
  </si>
  <si>
    <t>Разград</t>
  </si>
  <si>
    <t>Старши експерт в ИАГ</t>
  </si>
  <si>
    <t>Тунджа</t>
  </si>
  <si>
    <t>Всичко</t>
  </si>
  <si>
    <t>Извършено залесяване до 2018 г. дка</t>
  </si>
  <si>
    <t>Извършено залесяване през 2019 г. дка</t>
  </si>
  <si>
    <t>АНАЛИЗ</t>
  </si>
  <si>
    <r>
      <t>на извършеното компенсационно залесяване в периода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>07.08.2012 г.- 31.12.2019 г.  по Държавни предприятия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</si>
</sst>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_-* #,##0\ _л_в_-;\-* #,##0\ _л_в_-;_-* &quot;-&quot;??\ _л_в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* #,##0.0\ _л_в_-;\-* #,##0.0\ _л_в_-;_-* &quot;-&quot;??\ _л_в_-;_-@_-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left" vertical="top" wrapText="1"/>
    </xf>
    <xf numFmtId="1" fontId="4" fillId="33" borderId="19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1" fontId="4" fillId="33" borderId="23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right" vertical="top" wrapText="1"/>
    </xf>
    <xf numFmtId="1" fontId="3" fillId="33" borderId="10" xfId="0" applyNumberFormat="1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left" vertical="top" wrapText="1"/>
    </xf>
    <xf numFmtId="1" fontId="4" fillId="33" borderId="26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left" vertical="center"/>
    </xf>
    <xf numFmtId="1" fontId="5" fillId="33" borderId="19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3" fillId="33" borderId="27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left" vertical="center"/>
    </xf>
    <xf numFmtId="1" fontId="5" fillId="33" borderId="26" xfId="0" applyNumberFormat="1" applyFont="1" applyFill="1" applyBorder="1" applyAlignment="1">
      <alignment vertical="center"/>
    </xf>
    <xf numFmtId="0" fontId="3" fillId="33" borderId="29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left" vertical="center"/>
    </xf>
    <xf numFmtId="1" fontId="5" fillId="33" borderId="23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1" fontId="4" fillId="33" borderId="19" xfId="0" applyNumberFormat="1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1" fontId="4" fillId="33" borderId="26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1" fontId="4" fillId="33" borderId="23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center" wrapText="1"/>
    </xf>
    <xf numFmtId="1" fontId="4" fillId="33" borderId="19" xfId="0" applyNumberFormat="1" applyFont="1" applyFill="1" applyBorder="1" applyAlignment="1">
      <alignment horizontal="right" vertical="center" wrapText="1"/>
    </xf>
    <xf numFmtId="0" fontId="3" fillId="33" borderId="29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4" fillId="33" borderId="2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" fontId="4" fillId="33" borderId="31" xfId="0" applyNumberFormat="1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1" fontId="4" fillId="33" borderId="33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4" fillId="33" borderId="34" xfId="0" applyNumberFormat="1" applyFont="1" applyFill="1" applyBorder="1" applyAlignment="1">
      <alignment vertical="center" wrapText="1"/>
    </xf>
    <xf numFmtId="2" fontId="4" fillId="33" borderId="30" xfId="0" applyNumberFormat="1" applyFont="1" applyFill="1" applyBorder="1" applyAlignment="1">
      <alignment vertical="center" wrapText="1"/>
    </xf>
    <xf numFmtId="2" fontId="4" fillId="33" borderId="19" xfId="0" applyNumberFormat="1" applyFont="1" applyFill="1" applyBorder="1" applyAlignment="1">
      <alignment vertical="center" wrapText="1"/>
    </xf>
    <xf numFmtId="2" fontId="4" fillId="33" borderId="35" xfId="0" applyNumberFormat="1" applyFont="1" applyFill="1" applyBorder="1" applyAlignment="1">
      <alignment vertical="center" wrapText="1"/>
    </xf>
    <xf numFmtId="2" fontId="4" fillId="33" borderId="36" xfId="0" applyNumberFormat="1" applyFont="1" applyFill="1" applyBorder="1" applyAlignment="1">
      <alignment vertical="center" wrapText="1"/>
    </xf>
    <xf numFmtId="2" fontId="4" fillId="33" borderId="37" xfId="0" applyNumberFormat="1" applyFont="1" applyFill="1" applyBorder="1" applyAlignment="1">
      <alignment vertical="center" wrapText="1"/>
    </xf>
    <xf numFmtId="2" fontId="4" fillId="33" borderId="27" xfId="0" applyNumberFormat="1" applyFont="1" applyFill="1" applyBorder="1" applyAlignment="1">
      <alignment vertical="center" wrapText="1"/>
    </xf>
    <xf numFmtId="2" fontId="4" fillId="33" borderId="26" xfId="0" applyNumberFormat="1" applyFont="1" applyFill="1" applyBorder="1" applyAlignment="1">
      <alignment vertical="center" wrapText="1"/>
    </xf>
    <xf numFmtId="2" fontId="4" fillId="33" borderId="38" xfId="0" applyNumberFormat="1" applyFont="1" applyFill="1" applyBorder="1" applyAlignment="1">
      <alignment vertical="center" wrapText="1"/>
    </xf>
    <xf numFmtId="2" fontId="4" fillId="33" borderId="39" xfId="0" applyNumberFormat="1" applyFont="1" applyFill="1" applyBorder="1" applyAlignment="1">
      <alignment vertical="center" wrapText="1"/>
    </xf>
    <xf numFmtId="2" fontId="4" fillId="33" borderId="40" xfId="0" applyNumberFormat="1" applyFont="1" applyFill="1" applyBorder="1" applyAlignment="1">
      <alignment vertical="center" wrapText="1"/>
    </xf>
    <xf numFmtId="2" fontId="4" fillId="33" borderId="29" xfId="0" applyNumberFormat="1" applyFont="1" applyFill="1" applyBorder="1" applyAlignment="1">
      <alignment vertical="center" wrapText="1"/>
    </xf>
    <xf numFmtId="2" fontId="4" fillId="33" borderId="23" xfId="0" applyNumberFormat="1" applyFont="1" applyFill="1" applyBorder="1" applyAlignment="1">
      <alignment vertical="center" wrapText="1"/>
    </xf>
    <xf numFmtId="2" fontId="4" fillId="33" borderId="41" xfId="0" applyNumberFormat="1" applyFont="1" applyFill="1" applyBorder="1" applyAlignment="1">
      <alignment vertical="center" wrapText="1"/>
    </xf>
    <xf numFmtId="2" fontId="4" fillId="33" borderId="42" xfId="0" applyNumberFormat="1" applyFont="1" applyFill="1" applyBorder="1" applyAlignment="1">
      <alignment vertical="center" wrapText="1"/>
    </xf>
    <xf numFmtId="2" fontId="3" fillId="33" borderId="15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vertical="center" wrapText="1"/>
    </xf>
    <xf numFmtId="2" fontId="3" fillId="33" borderId="16" xfId="0" applyNumberFormat="1" applyFont="1" applyFill="1" applyBorder="1" applyAlignment="1">
      <alignment vertical="center" wrapText="1"/>
    </xf>
    <xf numFmtId="2" fontId="4" fillId="33" borderId="34" xfId="0" applyNumberFormat="1" applyFont="1" applyFill="1" applyBorder="1" applyAlignment="1">
      <alignment vertical="center"/>
    </xf>
    <xf numFmtId="2" fontId="4" fillId="33" borderId="30" xfId="0" applyNumberFormat="1" applyFont="1" applyFill="1" applyBorder="1" applyAlignment="1">
      <alignment vertical="center"/>
    </xf>
    <xf numFmtId="2" fontId="5" fillId="33" borderId="19" xfId="0" applyNumberFormat="1" applyFont="1" applyFill="1" applyBorder="1" applyAlignment="1">
      <alignment vertical="center"/>
    </xf>
    <xf numFmtId="2" fontId="5" fillId="33" borderId="35" xfId="0" applyNumberFormat="1" applyFont="1" applyFill="1" applyBorder="1" applyAlignment="1">
      <alignment vertical="center"/>
    </xf>
    <xf numFmtId="2" fontId="5" fillId="33" borderId="36" xfId="0" applyNumberFormat="1" applyFont="1" applyFill="1" applyBorder="1" applyAlignment="1">
      <alignment vertical="center"/>
    </xf>
    <xf numFmtId="2" fontId="5" fillId="33" borderId="34" xfId="0" applyNumberFormat="1" applyFont="1" applyFill="1" applyBorder="1" applyAlignment="1">
      <alignment vertical="center"/>
    </xf>
    <xf numFmtId="2" fontId="4" fillId="33" borderId="37" xfId="0" applyNumberFormat="1" applyFont="1" applyFill="1" applyBorder="1" applyAlignment="1">
      <alignment vertical="center"/>
    </xf>
    <xf numFmtId="2" fontId="4" fillId="33" borderId="27" xfId="0" applyNumberFormat="1" applyFont="1" applyFill="1" applyBorder="1" applyAlignment="1">
      <alignment vertical="center"/>
    </xf>
    <xf numFmtId="2" fontId="5" fillId="33" borderId="26" xfId="0" applyNumberFormat="1" applyFont="1" applyFill="1" applyBorder="1" applyAlignment="1">
      <alignment vertical="center"/>
    </xf>
    <xf numFmtId="2" fontId="5" fillId="33" borderId="38" xfId="0" applyNumberFormat="1" applyFont="1" applyFill="1" applyBorder="1" applyAlignment="1">
      <alignment vertical="center"/>
    </xf>
    <xf numFmtId="2" fontId="5" fillId="33" borderId="39" xfId="0" applyNumberFormat="1" applyFont="1" applyFill="1" applyBorder="1" applyAlignment="1">
      <alignment vertical="center"/>
    </xf>
    <xf numFmtId="2" fontId="5" fillId="33" borderId="37" xfId="0" applyNumberFormat="1" applyFont="1" applyFill="1" applyBorder="1" applyAlignment="1">
      <alignment vertical="center"/>
    </xf>
    <xf numFmtId="2" fontId="5" fillId="33" borderId="27" xfId="0" applyNumberFormat="1" applyFont="1" applyFill="1" applyBorder="1" applyAlignment="1">
      <alignment vertical="center"/>
    </xf>
    <xf numFmtId="2" fontId="4" fillId="33" borderId="40" xfId="0" applyNumberFormat="1" applyFont="1" applyFill="1" applyBorder="1" applyAlignment="1">
      <alignment vertical="center"/>
    </xf>
    <xf numFmtId="2" fontId="4" fillId="33" borderId="29" xfId="0" applyNumberFormat="1" applyFont="1" applyFill="1" applyBorder="1" applyAlignment="1">
      <alignment vertical="center"/>
    </xf>
    <xf numFmtId="2" fontId="5" fillId="33" borderId="23" xfId="0" applyNumberFormat="1" applyFont="1" applyFill="1" applyBorder="1" applyAlignment="1">
      <alignment vertical="center"/>
    </xf>
    <xf numFmtId="2" fontId="5" fillId="33" borderId="41" xfId="0" applyNumberFormat="1" applyFont="1" applyFill="1" applyBorder="1" applyAlignment="1">
      <alignment vertical="center"/>
    </xf>
    <xf numFmtId="2" fontId="5" fillId="33" borderId="42" xfId="0" applyNumberFormat="1" applyFont="1" applyFill="1" applyBorder="1" applyAlignment="1">
      <alignment vertical="center"/>
    </xf>
    <xf numFmtId="2" fontId="5" fillId="33" borderId="40" xfId="0" applyNumberFormat="1" applyFont="1" applyFill="1" applyBorder="1" applyAlignment="1">
      <alignment vertical="center"/>
    </xf>
    <xf numFmtId="2" fontId="5" fillId="33" borderId="29" xfId="0" applyNumberFormat="1" applyFont="1" applyFill="1" applyBorder="1" applyAlignment="1">
      <alignment vertical="center"/>
    </xf>
    <xf numFmtId="2" fontId="3" fillId="33" borderId="15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2" fontId="3" fillId="33" borderId="11" xfId="0" applyNumberFormat="1" applyFont="1" applyFill="1" applyBorder="1" applyAlignment="1">
      <alignment vertical="center"/>
    </xf>
    <xf numFmtId="2" fontId="3" fillId="33" borderId="16" xfId="0" applyNumberFormat="1" applyFont="1" applyFill="1" applyBorder="1" applyAlignment="1">
      <alignment vertical="center"/>
    </xf>
    <xf numFmtId="2" fontId="4" fillId="33" borderId="19" xfId="0" applyNumberFormat="1" applyFont="1" applyFill="1" applyBorder="1" applyAlignment="1">
      <alignment vertical="center"/>
    </xf>
    <xf numFmtId="2" fontId="4" fillId="33" borderId="35" xfId="0" applyNumberFormat="1" applyFont="1" applyFill="1" applyBorder="1" applyAlignment="1">
      <alignment vertical="center"/>
    </xf>
    <xf numFmtId="2" fontId="4" fillId="33" borderId="36" xfId="0" applyNumberFormat="1" applyFont="1" applyFill="1" applyBorder="1" applyAlignment="1">
      <alignment vertical="center"/>
    </xf>
    <xf numFmtId="2" fontId="4" fillId="33" borderId="26" xfId="0" applyNumberFormat="1" applyFont="1" applyFill="1" applyBorder="1" applyAlignment="1">
      <alignment vertical="center"/>
    </xf>
    <xf numFmtId="2" fontId="4" fillId="33" borderId="38" xfId="0" applyNumberFormat="1" applyFont="1" applyFill="1" applyBorder="1" applyAlignment="1">
      <alignment vertical="center"/>
    </xf>
    <xf numFmtId="2" fontId="4" fillId="33" borderId="39" xfId="0" applyNumberFormat="1" applyFont="1" applyFill="1" applyBorder="1" applyAlignment="1">
      <alignment vertical="center"/>
    </xf>
    <xf numFmtId="2" fontId="4" fillId="33" borderId="23" xfId="0" applyNumberFormat="1" applyFont="1" applyFill="1" applyBorder="1" applyAlignment="1">
      <alignment vertical="center"/>
    </xf>
    <xf numFmtId="2" fontId="4" fillId="33" borderId="41" xfId="0" applyNumberFormat="1" applyFont="1" applyFill="1" applyBorder="1" applyAlignment="1">
      <alignment vertical="center"/>
    </xf>
    <xf numFmtId="2" fontId="4" fillId="33" borderId="42" xfId="0" applyNumberFormat="1" applyFont="1" applyFill="1" applyBorder="1" applyAlignment="1">
      <alignment vertical="center"/>
    </xf>
    <xf numFmtId="2" fontId="4" fillId="33" borderId="34" xfId="0" applyNumberFormat="1" applyFont="1" applyFill="1" applyBorder="1" applyAlignment="1">
      <alignment horizontal="right" vertical="center" wrapText="1"/>
    </xf>
    <xf numFmtId="2" fontId="4" fillId="33" borderId="30" xfId="0" applyNumberFormat="1" applyFont="1" applyFill="1" applyBorder="1" applyAlignment="1">
      <alignment horizontal="right" vertical="center" wrapText="1"/>
    </xf>
    <xf numFmtId="2" fontId="4" fillId="33" borderId="43" xfId="57" applyNumberFormat="1" applyFont="1" applyFill="1" applyBorder="1" applyAlignment="1">
      <alignment horizontal="right" vertical="center" wrapText="1"/>
      <protection/>
    </xf>
    <xf numFmtId="2" fontId="4" fillId="33" borderId="44" xfId="0" applyNumberFormat="1" applyFont="1" applyFill="1" applyBorder="1" applyAlignment="1">
      <alignment vertical="center"/>
    </xf>
    <xf numFmtId="2" fontId="4" fillId="33" borderId="21" xfId="0" applyNumberFormat="1" applyFont="1" applyFill="1" applyBorder="1" applyAlignment="1">
      <alignment vertical="center"/>
    </xf>
    <xf numFmtId="2" fontId="4" fillId="33" borderId="45" xfId="0" applyNumberFormat="1" applyFont="1" applyFill="1" applyBorder="1" applyAlignment="1">
      <alignment vertical="center"/>
    </xf>
    <xf numFmtId="2" fontId="4" fillId="33" borderId="31" xfId="0" applyNumberFormat="1" applyFont="1" applyFill="1" applyBorder="1" applyAlignment="1">
      <alignment vertical="center"/>
    </xf>
    <xf numFmtId="2" fontId="4" fillId="33" borderId="46" xfId="0" applyNumberFormat="1" applyFont="1" applyFill="1" applyBorder="1" applyAlignment="1">
      <alignment vertical="center"/>
    </xf>
    <xf numFmtId="2" fontId="4" fillId="33" borderId="47" xfId="0" applyNumberFormat="1" applyFont="1" applyFill="1" applyBorder="1" applyAlignment="1">
      <alignment vertical="center"/>
    </xf>
    <xf numFmtId="2" fontId="4" fillId="33" borderId="48" xfId="0" applyNumberFormat="1" applyFont="1" applyFill="1" applyBorder="1" applyAlignment="1">
      <alignment vertical="center"/>
    </xf>
    <xf numFmtId="2" fontId="4" fillId="33" borderId="33" xfId="0" applyNumberFormat="1" applyFont="1" applyFill="1" applyBorder="1" applyAlignment="1">
      <alignment vertical="center"/>
    </xf>
    <xf numFmtId="2" fontId="4" fillId="33" borderId="49" xfId="0" applyNumberFormat="1" applyFont="1" applyFill="1" applyBorder="1" applyAlignment="1">
      <alignment vertical="center"/>
    </xf>
    <xf numFmtId="2" fontId="4" fillId="33" borderId="50" xfId="0" applyNumberFormat="1" applyFont="1" applyFill="1" applyBorder="1" applyAlignment="1">
      <alignment vertical="center"/>
    </xf>
    <xf numFmtId="2" fontId="4" fillId="33" borderId="51" xfId="0" applyNumberFormat="1" applyFont="1" applyFill="1" applyBorder="1" applyAlignment="1">
      <alignment vertical="center"/>
    </xf>
    <xf numFmtId="2" fontId="4" fillId="33" borderId="22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1" fontId="4" fillId="33" borderId="39" xfId="0" applyNumberFormat="1" applyFont="1" applyFill="1" applyBorder="1" applyAlignment="1">
      <alignment horizontal="right" vertical="center" wrapText="1"/>
    </xf>
    <xf numFmtId="1" fontId="4" fillId="33" borderId="39" xfId="57" applyNumberFormat="1" applyFont="1" applyFill="1" applyBorder="1" applyAlignment="1">
      <alignment horizontal="right" vertical="center" wrapText="1"/>
      <protection/>
    </xf>
    <xf numFmtId="2" fontId="4" fillId="33" borderId="39" xfId="57" applyNumberFormat="1" applyFont="1" applyFill="1" applyBorder="1" applyAlignment="1">
      <alignment horizontal="right" vertical="center" wrapText="1"/>
      <protection/>
    </xf>
    <xf numFmtId="2" fontId="4" fillId="33" borderId="38" xfId="0" applyNumberFormat="1" applyFont="1" applyFill="1" applyBorder="1" applyAlignment="1">
      <alignment horizontal="right" vertical="center" wrapText="1"/>
    </xf>
    <xf numFmtId="2" fontId="4" fillId="33" borderId="38" xfId="57" applyNumberFormat="1" applyFont="1" applyFill="1" applyBorder="1" applyAlignment="1">
      <alignment horizontal="right" vertical="center" wrapText="1"/>
      <protection/>
    </xf>
    <xf numFmtId="2" fontId="4" fillId="33" borderId="27" xfId="0" applyNumberFormat="1" applyFont="1" applyFill="1" applyBorder="1" applyAlignment="1">
      <alignment horizontal="right" vertical="center" wrapText="1"/>
    </xf>
    <xf numFmtId="2" fontId="4" fillId="33" borderId="27" xfId="57" applyNumberFormat="1" applyFont="1" applyFill="1" applyBorder="1" applyAlignment="1">
      <alignment horizontal="right" vertical="center" wrapText="1"/>
      <protection/>
    </xf>
    <xf numFmtId="2" fontId="4" fillId="33" borderId="49" xfId="57" applyNumberFormat="1" applyFont="1" applyFill="1" applyBorder="1" applyAlignment="1">
      <alignment horizontal="right" vertical="center" wrapText="1"/>
      <protection/>
    </xf>
    <xf numFmtId="2" fontId="4" fillId="33" borderId="37" xfId="57" applyNumberFormat="1" applyFont="1" applyFill="1" applyBorder="1" applyAlignment="1">
      <alignment horizontal="right" vertical="center" wrapText="1"/>
      <protection/>
    </xf>
    <xf numFmtId="2" fontId="4" fillId="33" borderId="26" xfId="57" applyNumberFormat="1" applyFont="1" applyFill="1" applyBorder="1" applyAlignment="1">
      <alignment horizontal="right" vertical="center" wrapText="1"/>
      <protection/>
    </xf>
    <xf numFmtId="0" fontId="4" fillId="33" borderId="22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/>
    </xf>
    <xf numFmtId="2" fontId="3" fillId="33" borderId="44" xfId="0" applyNumberFormat="1" applyFont="1" applyFill="1" applyBorder="1" applyAlignment="1">
      <alignment vertical="center"/>
    </xf>
    <xf numFmtId="2" fontId="3" fillId="0" borderId="15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1" fontId="4" fillId="33" borderId="31" xfId="0" applyNumberFormat="1" applyFont="1" applyFill="1" applyBorder="1" applyAlignment="1">
      <alignment vertical="center" wrapText="1"/>
    </xf>
    <xf numFmtId="2" fontId="4" fillId="33" borderId="45" xfId="0" applyNumberFormat="1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vertical="center" wrapText="1"/>
    </xf>
    <xf numFmtId="2" fontId="4" fillId="33" borderId="31" xfId="0" applyNumberFormat="1" applyFont="1" applyFill="1" applyBorder="1" applyAlignment="1">
      <alignment vertical="center" wrapText="1"/>
    </xf>
    <xf numFmtId="2" fontId="4" fillId="33" borderId="46" xfId="0" applyNumberFormat="1" applyFont="1" applyFill="1" applyBorder="1" applyAlignment="1">
      <alignment vertical="center" wrapText="1"/>
    </xf>
    <xf numFmtId="2" fontId="4" fillId="33" borderId="47" xfId="0" applyNumberFormat="1" applyFont="1" applyFill="1" applyBorder="1" applyAlignment="1">
      <alignment vertic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left" vertical="top" wrapText="1"/>
    </xf>
    <xf numFmtId="2" fontId="4" fillId="33" borderId="53" xfId="0" applyNumberFormat="1" applyFont="1" applyFill="1" applyBorder="1" applyAlignment="1">
      <alignment vertical="center" wrapText="1"/>
    </xf>
    <xf numFmtId="0" fontId="10" fillId="33" borderId="30" xfId="0" applyFont="1" applyFill="1" applyBorder="1" applyAlignment="1">
      <alignment horizontal="left" vertical="center"/>
    </xf>
    <xf numFmtId="2" fontId="4" fillId="33" borderId="54" xfId="0" applyNumberFormat="1" applyFont="1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1" fontId="4" fillId="33" borderId="56" xfId="0" applyNumberFormat="1" applyFont="1" applyFill="1" applyBorder="1" applyAlignment="1">
      <alignment vertical="center"/>
    </xf>
    <xf numFmtId="2" fontId="4" fillId="33" borderId="57" xfId="0" applyNumberFormat="1" applyFont="1" applyFill="1" applyBorder="1" applyAlignment="1">
      <alignment vertical="center"/>
    </xf>
    <xf numFmtId="2" fontId="4" fillId="33" borderId="56" xfId="0" applyNumberFormat="1" applyFont="1" applyFill="1" applyBorder="1" applyAlignment="1">
      <alignment vertical="center"/>
    </xf>
    <xf numFmtId="2" fontId="4" fillId="33" borderId="53" xfId="0" applyNumberFormat="1" applyFont="1" applyFill="1" applyBorder="1" applyAlignment="1">
      <alignment vertical="center"/>
    </xf>
    <xf numFmtId="2" fontId="4" fillId="33" borderId="58" xfId="0" applyNumberFormat="1" applyFont="1" applyFill="1" applyBorder="1" applyAlignment="1">
      <alignment vertical="center"/>
    </xf>
    <xf numFmtId="2" fontId="11" fillId="0" borderId="10" xfId="0" applyNumberFormat="1" applyFont="1" applyBorder="1" applyAlignment="1">
      <alignment/>
    </xf>
    <xf numFmtId="2" fontId="11" fillId="0" borderId="59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2" fontId="4" fillId="33" borderId="21" xfId="0" applyNumberFormat="1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33" borderId="25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1" fontId="3" fillId="33" borderId="15" xfId="0" applyNumberFormat="1" applyFont="1" applyFill="1" applyBorder="1" applyAlignment="1">
      <alignment vertical="center"/>
    </xf>
    <xf numFmtId="180" fontId="3" fillId="33" borderId="15" xfId="0" applyNumberFormat="1" applyFont="1" applyFill="1" applyBorder="1" applyAlignment="1">
      <alignment vertical="center"/>
    </xf>
    <xf numFmtId="180" fontId="3" fillId="33" borderId="10" xfId="0" applyNumberFormat="1" applyFont="1" applyFill="1" applyBorder="1" applyAlignment="1">
      <alignment vertical="center"/>
    </xf>
    <xf numFmtId="2" fontId="0" fillId="0" borderId="13" xfId="0" applyNumberFormat="1" applyBorder="1" applyAlignment="1">
      <alignment/>
    </xf>
    <xf numFmtId="181" fontId="11" fillId="0" borderId="10" xfId="0" applyNumberFormat="1" applyFont="1" applyFill="1" applyBorder="1" applyAlignment="1">
      <alignment horizontal="center"/>
    </xf>
    <xf numFmtId="181" fontId="11" fillId="0" borderId="13" xfId="0" applyNumberFormat="1" applyFont="1" applyFill="1" applyBorder="1" applyAlignment="1">
      <alignment horizontal="center"/>
    </xf>
    <xf numFmtId="2" fontId="11" fillId="0" borderId="16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2" fontId="0" fillId="0" borderId="43" xfId="0" applyNumberFormat="1" applyBorder="1" applyAlignment="1">
      <alignment horizontal="center"/>
    </xf>
    <xf numFmtId="0" fontId="3" fillId="33" borderId="30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center"/>
    </xf>
    <xf numFmtId="2" fontId="0" fillId="0" borderId="61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3" xfId="0" applyFont="1" applyBorder="1" applyAlignment="1">
      <alignment horizontal="center"/>
    </xf>
    <xf numFmtId="2" fontId="0" fillId="0" borderId="62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63" xfId="0" applyNumberFormat="1" applyFont="1" applyBorder="1" applyAlignment="1">
      <alignment/>
    </xf>
    <xf numFmtId="0" fontId="0" fillId="0" borderId="35" xfId="0" applyFont="1" applyBorder="1" applyAlignment="1">
      <alignment/>
    </xf>
    <xf numFmtId="2" fontId="0" fillId="0" borderId="43" xfId="0" applyNumberFormat="1" applyFont="1" applyBorder="1" applyAlignment="1">
      <alignment/>
    </xf>
    <xf numFmtId="2" fontId="0" fillId="0" borderId="64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11" fillId="0" borderId="65" xfId="0" applyNumberFormat="1" applyFont="1" applyBorder="1" applyAlignment="1">
      <alignment/>
    </xf>
    <xf numFmtId="0" fontId="10" fillId="33" borderId="30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45" xfId="0" applyFont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0" fontId="8" fillId="33" borderId="66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2" fontId="57" fillId="33" borderId="30" xfId="0" applyNumberFormat="1" applyFont="1" applyFill="1" applyBorder="1" applyAlignment="1">
      <alignment vertical="center"/>
    </xf>
    <xf numFmtId="2" fontId="57" fillId="33" borderId="19" xfId="0" applyNumberFormat="1" applyFont="1" applyFill="1" applyBorder="1" applyAlignment="1">
      <alignment vertical="center"/>
    </xf>
    <xf numFmtId="2" fontId="57" fillId="33" borderId="35" xfId="0" applyNumberFormat="1" applyFont="1" applyFill="1" applyBorder="1" applyAlignment="1">
      <alignment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vertical="center"/>
    </xf>
    <xf numFmtId="0" fontId="58" fillId="33" borderId="29" xfId="0" applyFont="1" applyFill="1" applyBorder="1" applyAlignment="1">
      <alignment vertical="center"/>
    </xf>
    <xf numFmtId="0" fontId="58" fillId="33" borderId="13" xfId="0" applyFont="1" applyFill="1" applyBorder="1" applyAlignment="1">
      <alignment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2" fontId="4" fillId="33" borderId="67" xfId="0" applyNumberFormat="1" applyFont="1" applyFill="1" applyBorder="1" applyAlignment="1">
      <alignment vertical="center"/>
    </xf>
    <xf numFmtId="2" fontId="4" fillId="33" borderId="18" xfId="0" applyNumberFormat="1" applyFont="1" applyFill="1" applyBorder="1" applyAlignment="1">
      <alignment vertical="center"/>
    </xf>
    <xf numFmtId="2" fontId="4" fillId="33" borderId="25" xfId="0" applyNumberFormat="1" applyFont="1" applyFill="1" applyBorder="1" applyAlignment="1">
      <alignment vertical="center"/>
    </xf>
    <xf numFmtId="2" fontId="57" fillId="33" borderId="37" xfId="0" applyNumberFormat="1" applyFont="1" applyFill="1" applyBorder="1" applyAlignment="1">
      <alignment vertical="center" wrapText="1"/>
    </xf>
    <xf numFmtId="2" fontId="57" fillId="33" borderId="26" xfId="0" applyNumberFormat="1" applyFont="1" applyFill="1" applyBorder="1" applyAlignment="1">
      <alignment vertical="center" wrapText="1"/>
    </xf>
    <xf numFmtId="2" fontId="57" fillId="33" borderId="38" xfId="0" applyNumberFormat="1" applyFont="1" applyFill="1" applyBorder="1" applyAlignment="1">
      <alignment vertical="center" wrapText="1"/>
    </xf>
    <xf numFmtId="2" fontId="57" fillId="33" borderId="39" xfId="0" applyNumberFormat="1" applyFont="1" applyFill="1" applyBorder="1" applyAlignment="1">
      <alignment vertical="center" wrapText="1"/>
    </xf>
    <xf numFmtId="2" fontId="4" fillId="33" borderId="28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vertical="center"/>
    </xf>
    <xf numFmtId="1" fontId="4" fillId="33" borderId="42" xfId="0" applyNumberFormat="1" applyFont="1" applyFill="1" applyBorder="1" applyAlignment="1">
      <alignment horizontal="center" vertical="center"/>
    </xf>
    <xf numFmtId="2" fontId="4" fillId="33" borderId="62" xfId="0" applyNumberFormat="1" applyFont="1" applyFill="1" applyBorder="1" applyAlignment="1">
      <alignment vertical="center"/>
    </xf>
    <xf numFmtId="2" fontId="11" fillId="0" borderId="14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2" fontId="0" fillId="0" borderId="34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2" fontId="0" fillId="0" borderId="37" xfId="0" applyNumberFormat="1" applyFont="1" applyBorder="1" applyAlignment="1">
      <alignment/>
    </xf>
    <xf numFmtId="0" fontId="3" fillId="33" borderId="27" xfId="0" applyFont="1" applyFill="1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56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62" xfId="0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69" xfId="0" applyFont="1" applyBorder="1" applyAlignment="1">
      <alignment horizontal="center"/>
    </xf>
    <xf numFmtId="2" fontId="11" fillId="0" borderId="69" xfId="0" applyNumberFormat="1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0" fillId="0" borderId="44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4" fillId="0" borderId="70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58" fillId="33" borderId="27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0" fontId="58" fillId="33" borderId="54" xfId="0" applyFont="1" applyFill="1" applyBorder="1" applyAlignment="1">
      <alignment horizontal="center" vertical="center"/>
    </xf>
    <xf numFmtId="0" fontId="58" fillId="33" borderId="54" xfId="0" applyFont="1" applyFill="1" applyBorder="1" applyAlignment="1">
      <alignment vertical="center"/>
    </xf>
    <xf numFmtId="2" fontId="4" fillId="33" borderId="65" xfId="0" applyNumberFormat="1" applyFont="1" applyFill="1" applyBorder="1" applyAlignment="1">
      <alignment vertical="center"/>
    </xf>
    <xf numFmtId="1" fontId="4" fillId="33" borderId="33" xfId="59" applyNumberFormat="1" applyFont="1" applyFill="1" applyBorder="1">
      <alignment/>
      <protection/>
    </xf>
    <xf numFmtId="2" fontId="4" fillId="33" borderId="49" xfId="59" applyNumberFormat="1" applyFont="1" applyFill="1" applyBorder="1">
      <alignment/>
      <protection/>
    </xf>
    <xf numFmtId="1" fontId="4" fillId="33" borderId="26" xfId="59" applyNumberFormat="1" applyFont="1" applyFill="1" applyBorder="1">
      <alignment/>
      <protection/>
    </xf>
    <xf numFmtId="2" fontId="4" fillId="33" borderId="38" xfId="59" applyNumberFormat="1" applyFont="1" applyFill="1" applyBorder="1">
      <alignment/>
      <protection/>
    </xf>
    <xf numFmtId="1" fontId="4" fillId="33" borderId="56" xfId="59" applyNumberFormat="1" applyFont="1" applyFill="1" applyBorder="1">
      <alignment/>
      <protection/>
    </xf>
    <xf numFmtId="2" fontId="4" fillId="33" borderId="53" xfId="59" applyNumberFormat="1" applyFont="1" applyFill="1" applyBorder="1">
      <alignment/>
      <protection/>
    </xf>
    <xf numFmtId="2" fontId="4" fillId="33" borderId="44" xfId="59" applyNumberFormat="1" applyFont="1" applyFill="1" applyBorder="1">
      <alignment/>
      <protection/>
    </xf>
    <xf numFmtId="2" fontId="4" fillId="33" borderId="27" xfId="59" applyNumberFormat="1" applyFont="1" applyFill="1" applyBorder="1">
      <alignment/>
      <protection/>
    </xf>
    <xf numFmtId="2" fontId="4" fillId="33" borderId="54" xfId="59" applyNumberFormat="1" applyFont="1" applyFill="1" applyBorder="1">
      <alignment/>
      <protection/>
    </xf>
    <xf numFmtId="2" fontId="4" fillId="33" borderId="33" xfId="59" applyNumberFormat="1" applyFont="1" applyFill="1" applyBorder="1">
      <alignment/>
      <protection/>
    </xf>
    <xf numFmtId="2" fontId="4" fillId="33" borderId="26" xfId="59" applyNumberFormat="1" applyFont="1" applyFill="1" applyBorder="1">
      <alignment/>
      <protection/>
    </xf>
    <xf numFmtId="2" fontId="4" fillId="33" borderId="56" xfId="59" applyNumberFormat="1" applyFont="1" applyFill="1" applyBorder="1">
      <alignment/>
      <protection/>
    </xf>
    <xf numFmtId="0" fontId="2" fillId="0" borderId="0" xfId="0" applyFont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7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0" fillId="0" borderId="4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52" xfId="0" applyFont="1" applyBorder="1" applyAlignment="1">
      <alignment horizontal="left"/>
    </xf>
    <xf numFmtId="0" fontId="0" fillId="0" borderId="7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4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Отчет за извършеното компенсационно залесяване в държавните горски територии за периода 07.08.2012 г. до 31.12.201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2635"/>
          <c:w val="0.91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grafika!$B$1</c:f>
              <c:strCache>
                <c:ptCount val="1"/>
                <c:pt idx="0">
                  <c:v>Определено по заповеди компенсационно залесяване, дка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grafika!$A$2:$A$7</c:f>
              <c:strCache/>
            </c:strRef>
          </c:cat>
          <c:val>
            <c:numRef>
              <c:f>grafika!$B$2:$B$7</c:f>
              <c:numCache/>
            </c:numRef>
          </c:val>
        </c:ser>
        <c:ser>
          <c:idx val="1"/>
          <c:order val="1"/>
          <c:tx>
            <c:strRef>
              <c:f>grafika!$C$1</c:f>
              <c:strCache>
                <c:ptCount val="1"/>
                <c:pt idx="0">
                  <c:v>Постъпили средства (лв.)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grafika!$A$2:$A$7</c:f>
              <c:strCache/>
            </c:strRef>
          </c:cat>
          <c:val>
            <c:numRef>
              <c:f>grafika!$C$2:$C$7</c:f>
            </c:numRef>
          </c:val>
        </c:ser>
        <c:ser>
          <c:idx val="2"/>
          <c:order val="2"/>
          <c:tx>
            <c:strRef>
              <c:f>grafika!$D$1</c:f>
              <c:strCache>
                <c:ptCount val="1"/>
                <c:pt idx="0">
                  <c:v>Извършено компенсационно залесяване, дка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grafika!$A$2:$A$7</c:f>
              <c:strCache/>
            </c:strRef>
          </c:cat>
          <c:val>
            <c:numRef>
              <c:f>grafika!$D$2:$D$7</c:f>
              <c:numCache/>
            </c:numRef>
          </c:val>
        </c:ser>
        <c:ser>
          <c:idx val="3"/>
          <c:order val="3"/>
          <c:tx>
            <c:strRef>
              <c:f>grafika!$E$1</c:f>
              <c:strCache>
                <c:ptCount val="1"/>
                <c:pt idx="0">
                  <c:v>Изразходвани средства,  лв.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grafika!$A$2:$A$7</c:f>
              <c:strCache/>
            </c:strRef>
          </c:cat>
          <c:val>
            <c:numRef>
              <c:f>grafika!$E$2:$E$7</c:f>
            </c:numRef>
          </c:val>
        </c:ser>
        <c:axId val="32397212"/>
        <c:axId val="23139453"/>
      </c:bar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972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13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53575" y="311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66675</xdr:rowOff>
    </xdr:from>
    <xdr:to>
      <xdr:col>16</xdr:col>
      <xdr:colOff>104775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343400" y="1304925"/>
        <a:ext cx="60864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9"/>
  <sheetViews>
    <sheetView zoomScale="120" zoomScaleNormal="120" workbookViewId="0" topLeftCell="A67">
      <selection activeCell="H171" sqref="H171"/>
    </sheetView>
  </sheetViews>
  <sheetFormatPr defaultColWidth="9.140625" defaultRowHeight="12.75"/>
  <cols>
    <col min="1" max="1" width="3.421875" style="2" customWidth="1"/>
    <col min="2" max="2" width="11.7109375" style="2" customWidth="1"/>
    <col min="3" max="3" width="12.57421875" style="2" customWidth="1"/>
    <col min="4" max="4" width="6.421875" style="2" customWidth="1"/>
    <col min="5" max="5" width="9.140625" style="2" customWidth="1"/>
    <col min="6" max="6" width="12.28125" style="2" customWidth="1"/>
    <col min="7" max="7" width="9.140625" style="2" customWidth="1"/>
    <col min="8" max="8" width="11.140625" style="2" customWidth="1"/>
    <col min="9" max="9" width="8.00390625" style="2" customWidth="1"/>
    <col min="10" max="10" width="11.140625" style="2" customWidth="1"/>
    <col min="11" max="11" width="9.28125" style="2" customWidth="1"/>
    <col min="12" max="12" width="11.7109375" style="2" customWidth="1"/>
    <col min="13" max="13" width="6.8515625" style="2" customWidth="1"/>
    <col min="14" max="14" width="9.140625" style="250" customWidth="1"/>
    <col min="15" max="15" width="11.28125" style="250" customWidth="1"/>
    <col min="16" max="55" width="9.140625" style="250" customWidth="1"/>
    <col min="56" max="16384" width="9.140625" style="2" customWidth="1"/>
  </cols>
  <sheetData>
    <row r="1" spans="1:16" ht="15.75">
      <c r="A1" s="366" t="s">
        <v>127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253"/>
    </row>
    <row r="2" spans="14:16" ht="12" customHeight="1">
      <c r="N2" s="2"/>
      <c r="O2" s="2"/>
      <c r="P2" s="253"/>
    </row>
    <row r="3" spans="1:16" ht="14.25" customHeight="1">
      <c r="A3" s="366" t="s">
        <v>99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253"/>
    </row>
    <row r="4" spans="1:16" ht="13.5" customHeight="1">
      <c r="A4" s="341" t="s">
        <v>205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253"/>
    </row>
    <row r="5" spans="1:16" ht="12" customHeight="1" thickBot="1">
      <c r="A5" s="1"/>
      <c r="N5" s="2"/>
      <c r="O5" s="2"/>
      <c r="P5" s="253"/>
    </row>
    <row r="6" spans="1:15" ht="30" customHeight="1" thickBot="1">
      <c r="A6" s="357" t="s">
        <v>11</v>
      </c>
      <c r="B6" s="342" t="s">
        <v>12</v>
      </c>
      <c r="C6" s="363" t="s">
        <v>156</v>
      </c>
      <c r="D6" s="369" t="s">
        <v>13</v>
      </c>
      <c r="E6" s="370"/>
      <c r="F6" s="371"/>
      <c r="G6" s="369" t="s">
        <v>14</v>
      </c>
      <c r="H6" s="370"/>
      <c r="I6" s="370"/>
      <c r="J6" s="370"/>
      <c r="K6" s="370"/>
      <c r="L6" s="370"/>
      <c r="M6" s="370"/>
      <c r="N6" s="371"/>
      <c r="O6" s="342" t="s">
        <v>101</v>
      </c>
    </row>
    <row r="7" spans="1:15" ht="30" customHeight="1">
      <c r="A7" s="358"/>
      <c r="B7" s="343"/>
      <c r="C7" s="364"/>
      <c r="D7" s="372" t="s">
        <v>100</v>
      </c>
      <c r="E7" s="355" t="s">
        <v>15</v>
      </c>
      <c r="F7" s="342" t="s">
        <v>16</v>
      </c>
      <c r="G7" s="347" t="s">
        <v>17</v>
      </c>
      <c r="H7" s="368"/>
      <c r="I7" s="347" t="s">
        <v>18</v>
      </c>
      <c r="J7" s="353"/>
      <c r="K7" s="374" t="s">
        <v>19</v>
      </c>
      <c r="L7" s="353"/>
      <c r="M7" s="349" t="s">
        <v>125</v>
      </c>
      <c r="N7" s="350"/>
      <c r="O7" s="343"/>
    </row>
    <row r="8" spans="1:15" ht="15" customHeight="1" thickBot="1">
      <c r="A8" s="358"/>
      <c r="B8" s="343"/>
      <c r="C8" s="364"/>
      <c r="D8" s="373"/>
      <c r="E8" s="367"/>
      <c r="F8" s="343"/>
      <c r="G8" s="348"/>
      <c r="H8" s="356"/>
      <c r="I8" s="348"/>
      <c r="J8" s="354"/>
      <c r="K8" s="346"/>
      <c r="L8" s="354"/>
      <c r="M8" s="351"/>
      <c r="N8" s="352"/>
      <c r="O8" s="343"/>
    </row>
    <row r="9" spans="1:15" ht="14.25" customHeight="1">
      <c r="A9" s="358"/>
      <c r="B9" s="343"/>
      <c r="C9" s="364"/>
      <c r="D9" s="373"/>
      <c r="E9" s="367"/>
      <c r="F9" s="343"/>
      <c r="G9" s="347" t="s">
        <v>20</v>
      </c>
      <c r="H9" s="353" t="s">
        <v>102</v>
      </c>
      <c r="I9" s="345" t="s">
        <v>20</v>
      </c>
      <c r="J9" s="355" t="s">
        <v>102</v>
      </c>
      <c r="K9" s="347" t="s">
        <v>20</v>
      </c>
      <c r="L9" s="353" t="s">
        <v>103</v>
      </c>
      <c r="M9" s="345" t="s">
        <v>20</v>
      </c>
      <c r="N9" s="355" t="s">
        <v>102</v>
      </c>
      <c r="O9" s="343"/>
    </row>
    <row r="10" spans="1:15" ht="39.75" customHeight="1" thickBot="1">
      <c r="A10" s="359"/>
      <c r="B10" s="344"/>
      <c r="C10" s="365"/>
      <c r="D10" s="348"/>
      <c r="E10" s="356"/>
      <c r="F10" s="344"/>
      <c r="G10" s="348"/>
      <c r="H10" s="354"/>
      <c r="I10" s="346"/>
      <c r="J10" s="356"/>
      <c r="K10" s="348"/>
      <c r="L10" s="354"/>
      <c r="M10" s="346"/>
      <c r="N10" s="356"/>
      <c r="O10" s="344"/>
    </row>
    <row r="11" spans="1:15" ht="14.25" customHeight="1" thickBot="1">
      <c r="A11" s="208">
        <v>1</v>
      </c>
      <c r="B11" s="209">
        <v>2</v>
      </c>
      <c r="C11" s="210">
        <v>3</v>
      </c>
      <c r="D11" s="206">
        <v>4</v>
      </c>
      <c r="E11" s="211">
        <v>5</v>
      </c>
      <c r="F11" s="209">
        <v>6</v>
      </c>
      <c r="G11" s="206">
        <v>7</v>
      </c>
      <c r="H11" s="207">
        <v>8</v>
      </c>
      <c r="I11" s="212">
        <v>9</v>
      </c>
      <c r="J11" s="211">
        <v>10</v>
      </c>
      <c r="K11" s="206">
        <v>11</v>
      </c>
      <c r="L11" s="207">
        <v>12</v>
      </c>
      <c r="M11" s="212">
        <v>13</v>
      </c>
      <c r="N11" s="211">
        <v>14</v>
      </c>
      <c r="O11" s="209">
        <v>15</v>
      </c>
    </row>
    <row r="12" spans="1:55" s="34" customFormat="1" ht="15.75">
      <c r="A12" s="151">
        <v>1</v>
      </c>
      <c r="B12" s="247" t="s">
        <v>21</v>
      </c>
      <c r="C12" s="33" t="s">
        <v>167</v>
      </c>
      <c r="D12" s="20">
        <v>3</v>
      </c>
      <c r="E12" s="82">
        <v>30.98</v>
      </c>
      <c r="F12" s="83">
        <v>34110.47</v>
      </c>
      <c r="G12" s="84">
        <v>22</v>
      </c>
      <c r="H12" s="85">
        <v>9639.2</v>
      </c>
      <c r="I12" s="86">
        <v>0</v>
      </c>
      <c r="J12" s="82">
        <v>0</v>
      </c>
      <c r="K12" s="84">
        <v>44</v>
      </c>
      <c r="L12" s="85">
        <v>1703.74</v>
      </c>
      <c r="M12" s="86"/>
      <c r="N12" s="82"/>
      <c r="O12" s="83">
        <f>H12+J12+L12+N12</f>
        <v>11342.94</v>
      </c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</row>
    <row r="13" spans="1:55" s="34" customFormat="1" ht="15.75">
      <c r="A13" s="35"/>
      <c r="B13" s="36"/>
      <c r="C13" s="37" t="s">
        <v>21</v>
      </c>
      <c r="D13" s="32">
        <v>6</v>
      </c>
      <c r="E13" s="87">
        <v>26.247</v>
      </c>
      <c r="F13" s="88">
        <v>27934.81</v>
      </c>
      <c r="G13" s="89">
        <v>14</v>
      </c>
      <c r="H13" s="90">
        <v>4076.08</v>
      </c>
      <c r="I13" s="91">
        <v>7</v>
      </c>
      <c r="J13" s="87">
        <v>1684.67</v>
      </c>
      <c r="K13" s="89">
        <v>68</v>
      </c>
      <c r="L13" s="90">
        <v>3935.38</v>
      </c>
      <c r="M13" s="91"/>
      <c r="N13" s="87"/>
      <c r="O13" s="83">
        <f aca="true" t="shared" si="0" ref="O13:O22">H13+J13+L13+N13</f>
        <v>9696.130000000001</v>
      </c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</row>
    <row r="14" spans="1:55" s="34" customFormat="1" ht="15.75">
      <c r="A14" s="35"/>
      <c r="B14" s="36"/>
      <c r="C14" s="37" t="s">
        <v>22</v>
      </c>
      <c r="D14" s="32">
        <v>6</v>
      </c>
      <c r="E14" s="87">
        <v>159.038</v>
      </c>
      <c r="F14" s="88">
        <v>177307.38</v>
      </c>
      <c r="G14" s="89">
        <v>134</v>
      </c>
      <c r="H14" s="90">
        <v>16348.88</v>
      </c>
      <c r="I14" s="91">
        <v>9</v>
      </c>
      <c r="J14" s="87">
        <v>447.79</v>
      </c>
      <c r="K14" s="89">
        <v>208</v>
      </c>
      <c r="L14" s="90">
        <v>3492.37</v>
      </c>
      <c r="M14" s="91"/>
      <c r="N14" s="87"/>
      <c r="O14" s="83">
        <f t="shared" si="0"/>
        <v>20289.039999999997</v>
      </c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</row>
    <row r="15" spans="1:55" s="34" customFormat="1" ht="15.75">
      <c r="A15" s="35"/>
      <c r="B15" s="36"/>
      <c r="C15" s="37" t="s">
        <v>105</v>
      </c>
      <c r="D15" s="32">
        <v>4</v>
      </c>
      <c r="E15" s="87">
        <v>41.999</v>
      </c>
      <c r="F15" s="88">
        <v>45350.67</v>
      </c>
      <c r="G15" s="89">
        <v>55</v>
      </c>
      <c r="H15" s="90">
        <v>31741.77</v>
      </c>
      <c r="I15" s="91"/>
      <c r="J15" s="87"/>
      <c r="K15" s="89"/>
      <c r="L15" s="90"/>
      <c r="M15" s="91"/>
      <c r="N15" s="87"/>
      <c r="O15" s="83">
        <f t="shared" si="0"/>
        <v>31741.77</v>
      </c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</row>
    <row r="16" spans="1:55" s="34" customFormat="1" ht="15.75">
      <c r="A16" s="35"/>
      <c r="B16" s="36"/>
      <c r="C16" s="37" t="s">
        <v>131</v>
      </c>
      <c r="D16" s="32">
        <v>1</v>
      </c>
      <c r="E16" s="87">
        <v>3.976</v>
      </c>
      <c r="F16" s="88">
        <v>4226.49</v>
      </c>
      <c r="G16" s="89">
        <v>192</v>
      </c>
      <c r="H16" s="90">
        <v>67612.11</v>
      </c>
      <c r="I16" s="91">
        <v>99</v>
      </c>
      <c r="J16" s="87">
        <v>15380.81</v>
      </c>
      <c r="K16" s="89">
        <v>785</v>
      </c>
      <c r="L16" s="90">
        <v>52358.15</v>
      </c>
      <c r="M16" s="91"/>
      <c r="N16" s="87"/>
      <c r="O16" s="83">
        <f t="shared" si="0"/>
        <v>135351.07</v>
      </c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</row>
    <row r="17" spans="1:55" s="34" customFormat="1" ht="15.75">
      <c r="A17" s="35"/>
      <c r="B17" s="36"/>
      <c r="C17" s="37" t="s">
        <v>169</v>
      </c>
      <c r="D17" s="32">
        <v>1</v>
      </c>
      <c r="E17" s="87">
        <v>0.265</v>
      </c>
      <c r="F17" s="88">
        <v>300.51</v>
      </c>
      <c r="G17" s="89">
        <v>0</v>
      </c>
      <c r="H17" s="90">
        <v>0</v>
      </c>
      <c r="I17" s="91">
        <v>0</v>
      </c>
      <c r="J17" s="87">
        <v>0</v>
      </c>
      <c r="K17" s="89">
        <v>0</v>
      </c>
      <c r="L17" s="90">
        <v>0</v>
      </c>
      <c r="M17" s="91"/>
      <c r="N17" s="87"/>
      <c r="O17" s="83">
        <f t="shared" si="0"/>
        <v>0</v>
      </c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</row>
    <row r="18" spans="1:55" s="34" customFormat="1" ht="15.75">
      <c r="A18" s="35"/>
      <c r="B18" s="36"/>
      <c r="C18" s="37" t="s">
        <v>24</v>
      </c>
      <c r="D18" s="32">
        <v>18</v>
      </c>
      <c r="E18" s="87">
        <v>573.875</v>
      </c>
      <c r="F18" s="88">
        <v>611138.47</v>
      </c>
      <c r="G18" s="89">
        <v>262</v>
      </c>
      <c r="H18" s="90">
        <v>125499.74</v>
      </c>
      <c r="I18" s="91">
        <v>52</v>
      </c>
      <c r="J18" s="87">
        <v>12018.58</v>
      </c>
      <c r="K18" s="89">
        <v>1101</v>
      </c>
      <c r="L18" s="90">
        <v>33534.76</v>
      </c>
      <c r="M18" s="91"/>
      <c r="N18" s="87"/>
      <c r="O18" s="83">
        <f t="shared" si="0"/>
        <v>171053.08000000002</v>
      </c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</row>
    <row r="19" spans="1:55" s="34" customFormat="1" ht="15.75">
      <c r="A19" s="35"/>
      <c r="B19" s="36"/>
      <c r="C19" s="37" t="s">
        <v>104</v>
      </c>
      <c r="D19" s="32">
        <v>3</v>
      </c>
      <c r="E19" s="87">
        <v>4.812</v>
      </c>
      <c r="F19" s="88">
        <v>5115.16</v>
      </c>
      <c r="G19" s="89"/>
      <c r="H19" s="90"/>
      <c r="I19" s="91"/>
      <c r="J19" s="87"/>
      <c r="K19" s="89"/>
      <c r="L19" s="90"/>
      <c r="M19" s="91"/>
      <c r="N19" s="87"/>
      <c r="O19" s="83">
        <f t="shared" si="0"/>
        <v>0</v>
      </c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</row>
    <row r="20" spans="1:55" s="34" customFormat="1" ht="15.75">
      <c r="A20" s="35"/>
      <c r="B20" s="36"/>
      <c r="C20" s="37" t="s">
        <v>106</v>
      </c>
      <c r="D20" s="32">
        <v>6</v>
      </c>
      <c r="E20" s="87">
        <v>58.091</v>
      </c>
      <c r="F20" s="88">
        <v>57740.22</v>
      </c>
      <c r="G20" s="89"/>
      <c r="H20" s="90"/>
      <c r="I20" s="91"/>
      <c r="J20" s="87"/>
      <c r="K20" s="89"/>
      <c r="L20" s="90"/>
      <c r="M20" s="91"/>
      <c r="N20" s="87"/>
      <c r="O20" s="83">
        <f t="shared" si="0"/>
        <v>0</v>
      </c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</row>
    <row r="21" spans="1:55" s="34" customFormat="1" ht="15.75">
      <c r="A21" s="38"/>
      <c r="B21" s="39"/>
      <c r="C21" s="40" t="s">
        <v>132</v>
      </c>
      <c r="D21" s="25">
        <v>4</v>
      </c>
      <c r="E21" s="92">
        <v>457.502</v>
      </c>
      <c r="F21" s="93">
        <v>445535.6</v>
      </c>
      <c r="G21" s="94">
        <v>249</v>
      </c>
      <c r="H21" s="95">
        <v>62041.27</v>
      </c>
      <c r="I21" s="96">
        <v>28</v>
      </c>
      <c r="J21" s="92">
        <v>6125.15</v>
      </c>
      <c r="K21" s="94">
        <v>757</v>
      </c>
      <c r="L21" s="95">
        <v>47369.35</v>
      </c>
      <c r="M21" s="96"/>
      <c r="N21" s="92"/>
      <c r="O21" s="83">
        <f t="shared" si="0"/>
        <v>115535.76999999999</v>
      </c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</row>
    <row r="22" spans="1:55" s="34" customFormat="1" ht="15.75">
      <c r="A22" s="35"/>
      <c r="B22" s="36"/>
      <c r="C22" s="37" t="s">
        <v>23</v>
      </c>
      <c r="D22" s="32">
        <v>1</v>
      </c>
      <c r="E22" s="87">
        <v>0.262</v>
      </c>
      <c r="F22" s="88">
        <v>284.01</v>
      </c>
      <c r="G22" s="89"/>
      <c r="H22" s="90"/>
      <c r="I22" s="91"/>
      <c r="J22" s="87"/>
      <c r="K22" s="89"/>
      <c r="L22" s="90"/>
      <c r="M22" s="91"/>
      <c r="N22" s="87"/>
      <c r="O22" s="88">
        <f t="shared" si="0"/>
        <v>0</v>
      </c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</row>
    <row r="23" spans="1:55" s="34" customFormat="1" ht="26.25" thickBot="1">
      <c r="A23" s="202"/>
      <c r="B23" s="203"/>
      <c r="C23" s="205" t="s">
        <v>190</v>
      </c>
      <c r="D23" s="180">
        <v>2</v>
      </c>
      <c r="E23" s="181"/>
      <c r="F23" s="204">
        <v>16707.18</v>
      </c>
      <c r="G23" s="183"/>
      <c r="H23" s="184"/>
      <c r="I23" s="185"/>
      <c r="J23" s="181"/>
      <c r="K23" s="183"/>
      <c r="L23" s="184"/>
      <c r="M23" s="185"/>
      <c r="N23" s="181"/>
      <c r="O23" s="204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</row>
    <row r="24" spans="1:55" s="34" customFormat="1" ht="15.75" customHeight="1" thickBot="1">
      <c r="A24" s="152"/>
      <c r="B24" s="41"/>
      <c r="C24" s="42" t="s">
        <v>107</v>
      </c>
      <c r="D24" s="29">
        <f>SUM(D12:D23)</f>
        <v>55</v>
      </c>
      <c r="E24" s="97">
        <f aca="true" t="shared" si="1" ref="E24:O24">SUM(E12:E23)</f>
        <v>1357.047</v>
      </c>
      <c r="F24" s="98">
        <f t="shared" si="1"/>
        <v>1425750.97</v>
      </c>
      <c r="G24" s="99">
        <f t="shared" si="1"/>
        <v>928</v>
      </c>
      <c r="H24" s="100">
        <f t="shared" si="1"/>
        <v>316959.05000000005</v>
      </c>
      <c r="I24" s="101">
        <f t="shared" si="1"/>
        <v>195</v>
      </c>
      <c r="J24" s="97">
        <f t="shared" si="1"/>
        <v>35657</v>
      </c>
      <c r="K24" s="99">
        <f t="shared" si="1"/>
        <v>2963</v>
      </c>
      <c r="L24" s="100">
        <f t="shared" si="1"/>
        <v>142393.75</v>
      </c>
      <c r="M24" s="101">
        <f t="shared" si="1"/>
        <v>0</v>
      </c>
      <c r="N24" s="97">
        <f t="shared" si="1"/>
        <v>0</v>
      </c>
      <c r="O24" s="98">
        <f t="shared" si="1"/>
        <v>495009.80000000005</v>
      </c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</row>
    <row r="25" spans="1:55" s="45" customFormat="1" ht="15.75">
      <c r="A25" s="153">
        <v>2</v>
      </c>
      <c r="B25" s="189" t="s">
        <v>0</v>
      </c>
      <c r="C25" s="43" t="s">
        <v>0</v>
      </c>
      <c r="D25" s="44">
        <v>9</v>
      </c>
      <c r="E25" s="102">
        <v>514.89</v>
      </c>
      <c r="F25" s="103">
        <v>557111.422</v>
      </c>
      <c r="G25" s="104">
        <v>517.71</v>
      </c>
      <c r="H25" s="105">
        <v>214233.3</v>
      </c>
      <c r="I25" s="106">
        <v>148.68</v>
      </c>
      <c r="J25" s="107">
        <v>30064.45</v>
      </c>
      <c r="K25" s="104">
        <v>1897</v>
      </c>
      <c r="L25" s="105">
        <v>99936.88</v>
      </c>
      <c r="M25" s="106"/>
      <c r="N25" s="107"/>
      <c r="O25" s="83">
        <f aca="true" t="shared" si="2" ref="O25:O52">H25+J25+L25+N25</f>
        <v>344234.63</v>
      </c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</row>
    <row r="26" spans="1:55" s="45" customFormat="1" ht="15.75">
      <c r="A26" s="223"/>
      <c r="B26" s="46"/>
      <c r="C26" s="47" t="s">
        <v>1</v>
      </c>
      <c r="D26" s="48">
        <v>6</v>
      </c>
      <c r="E26" s="108">
        <v>37.87</v>
      </c>
      <c r="F26" s="109">
        <v>40278.89</v>
      </c>
      <c r="G26" s="110">
        <v>930</v>
      </c>
      <c r="H26" s="111">
        <v>350015.42</v>
      </c>
      <c r="I26" s="112">
        <v>253.91</v>
      </c>
      <c r="J26" s="113">
        <v>24738.28</v>
      </c>
      <c r="K26" s="110">
        <v>2015.94</v>
      </c>
      <c r="L26" s="111">
        <v>106787.88</v>
      </c>
      <c r="M26" s="112"/>
      <c r="N26" s="113"/>
      <c r="O26" s="83">
        <f t="shared" si="2"/>
        <v>481541.57999999996</v>
      </c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</row>
    <row r="27" spans="1:55" s="45" customFormat="1" ht="15.75">
      <c r="A27" s="223"/>
      <c r="B27" s="46"/>
      <c r="C27" s="47" t="s">
        <v>2</v>
      </c>
      <c r="D27" s="48">
        <v>13</v>
      </c>
      <c r="E27" s="108">
        <v>79.82</v>
      </c>
      <c r="F27" s="109">
        <v>83680.85</v>
      </c>
      <c r="G27" s="110">
        <v>11.28</v>
      </c>
      <c r="H27" s="111">
        <v>4740.74</v>
      </c>
      <c r="I27" s="112">
        <v>5.64</v>
      </c>
      <c r="J27" s="113">
        <v>705</v>
      </c>
      <c r="K27" s="110">
        <v>40</v>
      </c>
      <c r="L27" s="111">
        <v>1715.09</v>
      </c>
      <c r="M27" s="112"/>
      <c r="N27" s="113"/>
      <c r="O27" s="83">
        <f t="shared" si="2"/>
        <v>7160.83</v>
      </c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</row>
    <row r="28" spans="1:55" s="45" customFormat="1" ht="15.75">
      <c r="A28" s="223"/>
      <c r="B28" s="46"/>
      <c r="C28" s="47" t="s">
        <v>3</v>
      </c>
      <c r="D28" s="48">
        <v>1</v>
      </c>
      <c r="E28" s="108">
        <v>2.394</v>
      </c>
      <c r="F28" s="109">
        <v>2595.1</v>
      </c>
      <c r="G28" s="110">
        <v>20</v>
      </c>
      <c r="H28" s="111">
        <v>14330.01</v>
      </c>
      <c r="I28" s="112">
        <v>5</v>
      </c>
      <c r="J28" s="113">
        <v>441.31</v>
      </c>
      <c r="K28" s="110">
        <v>80</v>
      </c>
      <c r="L28" s="111">
        <v>4577.44</v>
      </c>
      <c r="M28" s="112"/>
      <c r="N28" s="113"/>
      <c r="O28" s="83">
        <f t="shared" si="2"/>
        <v>19348.76</v>
      </c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</row>
    <row r="29" spans="1:55" s="45" customFormat="1" ht="15.75">
      <c r="A29" s="223"/>
      <c r="B29" s="46"/>
      <c r="C29" s="47" t="s">
        <v>5</v>
      </c>
      <c r="D29" s="48">
        <v>12</v>
      </c>
      <c r="E29" s="108">
        <v>68.6</v>
      </c>
      <c r="F29" s="109">
        <v>74000.58</v>
      </c>
      <c r="G29" s="110">
        <v>96.42</v>
      </c>
      <c r="H29" s="111">
        <v>24606.64</v>
      </c>
      <c r="I29" s="112">
        <v>24</v>
      </c>
      <c r="J29" s="113">
        <v>2505.01</v>
      </c>
      <c r="K29" s="110">
        <v>395.2</v>
      </c>
      <c r="L29" s="111">
        <v>14175.06</v>
      </c>
      <c r="M29" s="112"/>
      <c r="N29" s="113"/>
      <c r="O29" s="83">
        <f t="shared" si="2"/>
        <v>41286.71</v>
      </c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</row>
    <row r="30" spans="1:55" s="45" customFormat="1" ht="15.75">
      <c r="A30" s="223"/>
      <c r="B30" s="46"/>
      <c r="C30" s="47" t="s">
        <v>6</v>
      </c>
      <c r="D30" s="48">
        <v>2</v>
      </c>
      <c r="E30" s="108">
        <v>42.079</v>
      </c>
      <c r="F30" s="109">
        <v>42776.74</v>
      </c>
      <c r="G30" s="110">
        <v>337.08</v>
      </c>
      <c r="H30" s="111">
        <v>152725.4</v>
      </c>
      <c r="I30" s="112">
        <v>11</v>
      </c>
      <c r="J30" s="113">
        <v>909.22</v>
      </c>
      <c r="K30" s="110">
        <v>1650.8</v>
      </c>
      <c r="L30" s="111">
        <v>69174.9</v>
      </c>
      <c r="M30" s="112"/>
      <c r="N30" s="113"/>
      <c r="O30" s="83">
        <f t="shared" si="2"/>
        <v>222809.52</v>
      </c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</row>
    <row r="31" spans="1:55" s="45" customFormat="1" ht="15.75">
      <c r="A31" s="223"/>
      <c r="B31" s="46"/>
      <c r="C31" s="47" t="s">
        <v>7</v>
      </c>
      <c r="D31" s="48">
        <v>18</v>
      </c>
      <c r="E31" s="108">
        <v>16.69</v>
      </c>
      <c r="F31" s="109">
        <v>17721.68</v>
      </c>
      <c r="G31" s="110">
        <v>45.29</v>
      </c>
      <c r="H31" s="111">
        <v>11555.41</v>
      </c>
      <c r="I31" s="112">
        <v>8.99</v>
      </c>
      <c r="J31" s="113">
        <v>2706.48</v>
      </c>
      <c r="K31" s="110">
        <v>230.01</v>
      </c>
      <c r="L31" s="111">
        <v>3554.61</v>
      </c>
      <c r="M31" s="112"/>
      <c r="N31" s="113"/>
      <c r="O31" s="83">
        <f t="shared" si="2"/>
        <v>17816.5</v>
      </c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</row>
    <row r="32" spans="1:55" s="45" customFormat="1" ht="15.75">
      <c r="A32" s="223"/>
      <c r="B32" s="46"/>
      <c r="C32" s="47" t="s">
        <v>4</v>
      </c>
      <c r="D32" s="48">
        <v>4</v>
      </c>
      <c r="E32" s="108">
        <v>10.736</v>
      </c>
      <c r="F32" s="109">
        <v>11616.07</v>
      </c>
      <c r="G32" s="110">
        <v>1.036</v>
      </c>
      <c r="H32" s="111">
        <v>252.85</v>
      </c>
      <c r="I32" s="112">
        <v>0.91</v>
      </c>
      <c r="J32" s="113">
        <v>149.13</v>
      </c>
      <c r="K32" s="110">
        <v>4.89</v>
      </c>
      <c r="L32" s="111">
        <v>287.38</v>
      </c>
      <c r="M32" s="112"/>
      <c r="N32" s="113"/>
      <c r="O32" s="83">
        <f t="shared" si="2"/>
        <v>689.36</v>
      </c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</row>
    <row r="33" spans="1:55" s="45" customFormat="1" ht="15.75">
      <c r="A33" s="223"/>
      <c r="B33" s="46"/>
      <c r="C33" s="47" t="s">
        <v>60</v>
      </c>
      <c r="D33" s="48"/>
      <c r="E33" s="108"/>
      <c r="F33" s="109"/>
      <c r="G33" s="110">
        <v>39</v>
      </c>
      <c r="H33" s="111">
        <v>18415.34</v>
      </c>
      <c r="I33" s="112">
        <v>14</v>
      </c>
      <c r="J33" s="113">
        <v>2808</v>
      </c>
      <c r="K33" s="110">
        <v>140</v>
      </c>
      <c r="L33" s="111">
        <v>6234</v>
      </c>
      <c r="M33" s="112"/>
      <c r="N33" s="113"/>
      <c r="O33" s="83">
        <f t="shared" si="2"/>
        <v>27457.34</v>
      </c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</row>
    <row r="34" spans="1:55" s="45" customFormat="1" ht="15.75">
      <c r="A34" s="223"/>
      <c r="B34" s="46"/>
      <c r="C34" s="47" t="s">
        <v>9</v>
      </c>
      <c r="D34" s="48">
        <v>2</v>
      </c>
      <c r="E34" s="108">
        <v>5.66</v>
      </c>
      <c r="F34" s="109">
        <v>2313.3</v>
      </c>
      <c r="G34" s="110"/>
      <c r="H34" s="111"/>
      <c r="I34" s="112"/>
      <c r="J34" s="113"/>
      <c r="K34" s="110"/>
      <c r="L34" s="111"/>
      <c r="M34" s="112"/>
      <c r="N34" s="113"/>
      <c r="O34" s="83">
        <f t="shared" si="2"/>
        <v>0</v>
      </c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</row>
    <row r="35" spans="1:55" s="45" customFormat="1" ht="15.75">
      <c r="A35" s="223"/>
      <c r="B35" s="46"/>
      <c r="C35" s="47" t="s">
        <v>8</v>
      </c>
      <c r="D35" s="48">
        <v>10</v>
      </c>
      <c r="E35" s="108">
        <v>210.15800000000002</v>
      </c>
      <c r="F35" s="109">
        <v>227232.92</v>
      </c>
      <c r="G35" s="110">
        <v>383.61</v>
      </c>
      <c r="H35" s="111">
        <v>189782.24</v>
      </c>
      <c r="I35" s="112">
        <v>40.96</v>
      </c>
      <c r="J35" s="113">
        <v>1621.41</v>
      </c>
      <c r="K35" s="110">
        <v>1302.83</v>
      </c>
      <c r="L35" s="111">
        <v>62531.61</v>
      </c>
      <c r="M35" s="112"/>
      <c r="N35" s="113"/>
      <c r="O35" s="83">
        <f t="shared" si="2"/>
        <v>253935.26</v>
      </c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</row>
    <row r="36" spans="1:55" s="45" customFormat="1" ht="15.75">
      <c r="A36" s="223"/>
      <c r="B36" s="46"/>
      <c r="C36" s="47" t="s">
        <v>108</v>
      </c>
      <c r="D36" s="48">
        <v>6</v>
      </c>
      <c r="E36" s="108">
        <v>25.33</v>
      </c>
      <c r="F36" s="109">
        <v>23787.9</v>
      </c>
      <c r="G36" s="110">
        <v>443.001</v>
      </c>
      <c r="H36" s="111">
        <v>185149.76</v>
      </c>
      <c r="I36" s="112">
        <v>2</v>
      </c>
      <c r="J36" s="113">
        <v>300.75</v>
      </c>
      <c r="K36" s="110">
        <v>3101.01</v>
      </c>
      <c r="L36" s="111">
        <v>99715.77</v>
      </c>
      <c r="M36" s="112"/>
      <c r="N36" s="113"/>
      <c r="O36" s="83">
        <f t="shared" si="2"/>
        <v>285166.28</v>
      </c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</row>
    <row r="37" spans="1:55" s="45" customFormat="1" ht="15.75">
      <c r="A37" s="223"/>
      <c r="B37" s="46"/>
      <c r="C37" s="47" t="s">
        <v>109</v>
      </c>
      <c r="D37" s="48">
        <v>8</v>
      </c>
      <c r="E37" s="108">
        <v>27.726</v>
      </c>
      <c r="F37" s="109">
        <v>29303.32</v>
      </c>
      <c r="G37" s="110">
        <v>56.066</v>
      </c>
      <c r="H37" s="111">
        <v>19691</v>
      </c>
      <c r="I37" s="112">
        <v>30</v>
      </c>
      <c r="J37" s="113">
        <v>4391.02</v>
      </c>
      <c r="K37" s="110">
        <v>243.9</v>
      </c>
      <c r="L37" s="111">
        <v>12525.25</v>
      </c>
      <c r="M37" s="112">
        <v>15.645</v>
      </c>
      <c r="N37" s="113">
        <v>722</v>
      </c>
      <c r="O37" s="83">
        <f t="shared" si="2"/>
        <v>37329.270000000004</v>
      </c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</row>
    <row r="38" spans="1:55" s="45" customFormat="1" ht="15.75">
      <c r="A38" s="223"/>
      <c r="B38" s="46"/>
      <c r="C38" s="47" t="s">
        <v>110</v>
      </c>
      <c r="D38" s="48">
        <v>4</v>
      </c>
      <c r="E38" s="108">
        <v>3.485</v>
      </c>
      <c r="F38" s="109">
        <v>3369.1</v>
      </c>
      <c r="G38" s="110">
        <v>18.45</v>
      </c>
      <c r="H38" s="111">
        <v>6789.29</v>
      </c>
      <c r="I38" s="112">
        <v>3.085</v>
      </c>
      <c r="J38" s="113">
        <v>247</v>
      </c>
      <c r="K38" s="110">
        <v>7.37</v>
      </c>
      <c r="L38" s="111">
        <v>545.84</v>
      </c>
      <c r="M38" s="112"/>
      <c r="N38" s="113"/>
      <c r="O38" s="83">
        <f t="shared" si="2"/>
        <v>7582.13</v>
      </c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</row>
    <row r="39" spans="1:55" s="45" customFormat="1" ht="15.75">
      <c r="A39" s="223"/>
      <c r="B39" s="46"/>
      <c r="C39" s="47" t="s">
        <v>10</v>
      </c>
      <c r="D39" s="48"/>
      <c r="E39" s="108"/>
      <c r="F39" s="109"/>
      <c r="G39" s="110"/>
      <c r="H39" s="111"/>
      <c r="I39" s="112"/>
      <c r="J39" s="113"/>
      <c r="K39" s="110"/>
      <c r="L39" s="111"/>
      <c r="M39" s="112"/>
      <c r="N39" s="113"/>
      <c r="O39" s="83">
        <f t="shared" si="2"/>
        <v>0</v>
      </c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</row>
    <row r="40" spans="1:55" s="45" customFormat="1" ht="15.75">
      <c r="A40" s="154"/>
      <c r="B40" s="49"/>
      <c r="C40" s="50" t="s">
        <v>149</v>
      </c>
      <c r="D40" s="51">
        <v>4</v>
      </c>
      <c r="E40" s="115">
        <v>38.004</v>
      </c>
      <c r="F40" s="116">
        <v>40837.89</v>
      </c>
      <c r="G40" s="117">
        <v>62.091</v>
      </c>
      <c r="H40" s="118">
        <v>28231.78</v>
      </c>
      <c r="I40" s="119"/>
      <c r="J40" s="120"/>
      <c r="K40" s="117">
        <v>242</v>
      </c>
      <c r="L40" s="118">
        <v>15335.56</v>
      </c>
      <c r="M40" s="119"/>
      <c r="N40" s="120"/>
      <c r="O40" s="83">
        <f t="shared" si="2"/>
        <v>43567.34</v>
      </c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</row>
    <row r="41" spans="1:55" s="45" customFormat="1" ht="16.5" thickBot="1">
      <c r="A41" s="154"/>
      <c r="B41" s="49"/>
      <c r="C41" s="50" t="s">
        <v>150</v>
      </c>
      <c r="D41" s="51">
        <v>8</v>
      </c>
      <c r="E41" s="115">
        <v>52.97</v>
      </c>
      <c r="F41" s="116">
        <v>57323.78</v>
      </c>
      <c r="G41" s="117"/>
      <c r="H41" s="118"/>
      <c r="I41" s="119"/>
      <c r="J41" s="120"/>
      <c r="K41" s="117"/>
      <c r="L41" s="118"/>
      <c r="M41" s="119"/>
      <c r="N41" s="120"/>
      <c r="O41" s="83">
        <f t="shared" si="2"/>
        <v>0</v>
      </c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</row>
    <row r="42" spans="1:55" s="34" customFormat="1" ht="13.5" customHeight="1" thickBot="1">
      <c r="A42" s="222"/>
      <c r="B42" s="52"/>
      <c r="C42" s="53" t="s">
        <v>107</v>
      </c>
      <c r="D42" s="54">
        <f aca="true" t="shared" si="3" ref="D42:O42">SUM(D25:D41)</f>
        <v>107</v>
      </c>
      <c r="E42" s="122">
        <f t="shared" si="3"/>
        <v>1136.4119999999998</v>
      </c>
      <c r="F42" s="123">
        <f t="shared" si="3"/>
        <v>1213949.542</v>
      </c>
      <c r="G42" s="124">
        <f t="shared" si="3"/>
        <v>2961.033999999999</v>
      </c>
      <c r="H42" s="125">
        <f t="shared" si="3"/>
        <v>1220519.18</v>
      </c>
      <c r="I42" s="126">
        <f t="shared" si="3"/>
        <v>548.1750000000001</v>
      </c>
      <c r="J42" s="122">
        <f t="shared" si="3"/>
        <v>71587.06</v>
      </c>
      <c r="K42" s="124">
        <f t="shared" si="3"/>
        <v>11350.95</v>
      </c>
      <c r="L42" s="125">
        <f t="shared" si="3"/>
        <v>497097.27</v>
      </c>
      <c r="M42" s="126">
        <f t="shared" si="3"/>
        <v>15.645</v>
      </c>
      <c r="N42" s="122">
        <f t="shared" si="3"/>
        <v>722</v>
      </c>
      <c r="O42" s="123">
        <f t="shared" si="3"/>
        <v>1789925.51</v>
      </c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</row>
    <row r="43" spans="1:55" s="34" customFormat="1" ht="15.75">
      <c r="A43" s="153">
        <v>3</v>
      </c>
      <c r="B43" s="55" t="s">
        <v>28</v>
      </c>
      <c r="C43" s="56" t="s">
        <v>25</v>
      </c>
      <c r="D43" s="57">
        <v>11</v>
      </c>
      <c r="E43" s="102">
        <v>82.679</v>
      </c>
      <c r="F43" s="103">
        <v>79310.18</v>
      </c>
      <c r="G43" s="127">
        <v>38</v>
      </c>
      <c r="H43" s="128">
        <v>10868.91</v>
      </c>
      <c r="I43" s="129">
        <v>16</v>
      </c>
      <c r="J43" s="102">
        <v>2866</v>
      </c>
      <c r="K43" s="127">
        <v>197.23</v>
      </c>
      <c r="L43" s="128">
        <v>8625.81</v>
      </c>
      <c r="M43" s="129"/>
      <c r="N43" s="102"/>
      <c r="O43" s="83">
        <f t="shared" si="2"/>
        <v>22360.72</v>
      </c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</row>
    <row r="44" spans="1:55" s="34" customFormat="1" ht="15.75">
      <c r="A44" s="153"/>
      <c r="B44" s="55"/>
      <c r="C44" s="59" t="s">
        <v>28</v>
      </c>
      <c r="D44" s="60">
        <v>20</v>
      </c>
      <c r="E44" s="108">
        <v>64.52</v>
      </c>
      <c r="F44" s="109">
        <v>65440.3</v>
      </c>
      <c r="G44" s="130">
        <v>52</v>
      </c>
      <c r="H44" s="131">
        <v>16586.445</v>
      </c>
      <c r="I44" s="132"/>
      <c r="J44" s="108"/>
      <c r="K44" s="130">
        <v>174</v>
      </c>
      <c r="L44" s="131">
        <v>10881.39</v>
      </c>
      <c r="M44" s="132"/>
      <c r="N44" s="108"/>
      <c r="O44" s="83">
        <f t="shared" si="2"/>
        <v>27467.835</v>
      </c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</row>
    <row r="45" spans="1:55" s="34" customFormat="1" ht="15.75">
      <c r="A45" s="153"/>
      <c r="B45" s="55"/>
      <c r="C45" s="61" t="s">
        <v>141</v>
      </c>
      <c r="D45" s="60">
        <v>2</v>
      </c>
      <c r="E45" s="108">
        <v>0.259</v>
      </c>
      <c r="F45" s="109">
        <v>275.31</v>
      </c>
      <c r="G45" s="130"/>
      <c r="H45" s="131"/>
      <c r="I45" s="132"/>
      <c r="J45" s="108"/>
      <c r="K45" s="130"/>
      <c r="L45" s="131"/>
      <c r="M45" s="132"/>
      <c r="N45" s="108"/>
      <c r="O45" s="83">
        <f t="shared" si="2"/>
        <v>0</v>
      </c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</row>
    <row r="46" spans="1:55" s="34" customFormat="1" ht="15.75">
      <c r="A46" s="223"/>
      <c r="B46" s="58"/>
      <c r="C46" s="61" t="s">
        <v>133</v>
      </c>
      <c r="D46" s="60">
        <v>2</v>
      </c>
      <c r="E46" s="108">
        <v>4.4</v>
      </c>
      <c r="F46" s="109">
        <v>4677.2</v>
      </c>
      <c r="G46" s="130">
        <v>4.5</v>
      </c>
      <c r="H46" s="131">
        <v>863.86</v>
      </c>
      <c r="I46" s="132">
        <v>1.5</v>
      </c>
      <c r="J46" s="108">
        <v>96.08</v>
      </c>
      <c r="K46" s="130">
        <v>18</v>
      </c>
      <c r="L46" s="131">
        <v>963.86</v>
      </c>
      <c r="M46" s="132"/>
      <c r="N46" s="108"/>
      <c r="O46" s="83">
        <f>H46+J46+L46+N46</f>
        <v>1923.8000000000002</v>
      </c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</row>
    <row r="47" spans="1:55" s="34" customFormat="1" ht="15.75">
      <c r="A47" s="223"/>
      <c r="B47" s="58"/>
      <c r="C47" s="59" t="s">
        <v>29</v>
      </c>
      <c r="D47" s="60">
        <v>2</v>
      </c>
      <c r="E47" s="108">
        <v>3.581</v>
      </c>
      <c r="F47" s="109">
        <v>3330.33</v>
      </c>
      <c r="G47" s="130">
        <v>4</v>
      </c>
      <c r="H47" s="131">
        <v>1228.99</v>
      </c>
      <c r="I47" s="132">
        <v>3.1500000000000004</v>
      </c>
      <c r="J47" s="108">
        <v>419.32000000000005</v>
      </c>
      <c r="K47" s="130">
        <v>20</v>
      </c>
      <c r="L47" s="131">
        <v>1227.6</v>
      </c>
      <c r="M47" s="132"/>
      <c r="N47" s="108"/>
      <c r="O47" s="83">
        <f t="shared" si="2"/>
        <v>2875.91</v>
      </c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</row>
    <row r="48" spans="1:55" s="34" customFormat="1" ht="15.75">
      <c r="A48" s="223"/>
      <c r="B48" s="58"/>
      <c r="C48" s="59" t="s">
        <v>191</v>
      </c>
      <c r="D48" s="60">
        <v>1</v>
      </c>
      <c r="E48" s="108">
        <v>0.4</v>
      </c>
      <c r="F48" s="109">
        <v>433.6</v>
      </c>
      <c r="G48" s="130"/>
      <c r="H48" s="131"/>
      <c r="I48" s="132"/>
      <c r="J48" s="108"/>
      <c r="K48" s="130"/>
      <c r="L48" s="131"/>
      <c r="M48" s="132"/>
      <c r="N48" s="108"/>
      <c r="O48" s="83">
        <f t="shared" si="2"/>
        <v>0</v>
      </c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</row>
    <row r="49" spans="1:55" s="34" customFormat="1" ht="15.75">
      <c r="A49" s="223"/>
      <c r="B49" s="58"/>
      <c r="C49" s="61" t="s">
        <v>27</v>
      </c>
      <c r="D49" s="60">
        <v>6</v>
      </c>
      <c r="E49" s="108">
        <v>6.981</v>
      </c>
      <c r="F49" s="109">
        <v>7249.68</v>
      </c>
      <c r="G49" s="130">
        <v>19</v>
      </c>
      <c r="H49" s="131">
        <v>6410</v>
      </c>
      <c r="I49" s="132">
        <v>1</v>
      </c>
      <c r="J49" s="108">
        <v>177</v>
      </c>
      <c r="K49" s="130">
        <v>110</v>
      </c>
      <c r="L49" s="131">
        <v>6101</v>
      </c>
      <c r="M49" s="132"/>
      <c r="N49" s="108"/>
      <c r="O49" s="83">
        <f t="shared" si="2"/>
        <v>12688</v>
      </c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</row>
    <row r="50" spans="1:55" s="34" customFormat="1" ht="15.75">
      <c r="A50" s="223"/>
      <c r="B50" s="58"/>
      <c r="C50" s="59" t="s">
        <v>26</v>
      </c>
      <c r="D50" s="60"/>
      <c r="E50" s="108"/>
      <c r="F50" s="109"/>
      <c r="G50" s="130"/>
      <c r="H50" s="131"/>
      <c r="I50" s="132"/>
      <c r="J50" s="108"/>
      <c r="K50" s="130"/>
      <c r="L50" s="131"/>
      <c r="M50" s="132"/>
      <c r="N50" s="108"/>
      <c r="O50" s="83">
        <f t="shared" si="2"/>
        <v>0</v>
      </c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</row>
    <row r="51" spans="1:55" s="34" customFormat="1" ht="15.75">
      <c r="A51" s="223"/>
      <c r="B51" s="58"/>
      <c r="C51" s="63" t="s">
        <v>30</v>
      </c>
      <c r="D51" s="64">
        <v>9</v>
      </c>
      <c r="E51" s="115">
        <v>131.409</v>
      </c>
      <c r="F51" s="116">
        <v>131833.98</v>
      </c>
      <c r="G51" s="133">
        <v>40</v>
      </c>
      <c r="H51" s="134">
        <v>24817.81</v>
      </c>
      <c r="I51" s="135">
        <v>14</v>
      </c>
      <c r="J51" s="115">
        <v>5107</v>
      </c>
      <c r="K51" s="133">
        <v>254.8</v>
      </c>
      <c r="L51" s="134">
        <v>17540.02</v>
      </c>
      <c r="M51" s="135"/>
      <c r="N51" s="115"/>
      <c r="O51" s="83">
        <f t="shared" si="2"/>
        <v>47464.83</v>
      </c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</row>
    <row r="52" spans="1:55" s="34" customFormat="1" ht="16.5" thickBot="1">
      <c r="A52" s="154"/>
      <c r="B52" s="62"/>
      <c r="C52" s="61" t="s">
        <v>142</v>
      </c>
      <c r="D52" s="60">
        <v>1</v>
      </c>
      <c r="E52" s="108">
        <v>0.4</v>
      </c>
      <c r="F52" s="109">
        <v>425.2</v>
      </c>
      <c r="G52" s="130"/>
      <c r="H52" s="131"/>
      <c r="I52" s="132"/>
      <c r="J52" s="108"/>
      <c r="K52" s="130"/>
      <c r="L52" s="131"/>
      <c r="M52" s="132"/>
      <c r="N52" s="108"/>
      <c r="O52" s="83">
        <f t="shared" si="2"/>
        <v>0</v>
      </c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</row>
    <row r="53" spans="1:55" s="34" customFormat="1" ht="15" customHeight="1" thickBot="1">
      <c r="A53" s="222"/>
      <c r="B53" s="65"/>
      <c r="C53" s="53" t="s">
        <v>107</v>
      </c>
      <c r="D53" s="66">
        <f>SUM(D43:D52)</f>
        <v>54</v>
      </c>
      <c r="E53" s="122">
        <f aca="true" t="shared" si="4" ref="E53:O53">SUM(E43:E52)</f>
        <v>294.62899999999996</v>
      </c>
      <c r="F53" s="123">
        <f t="shared" si="4"/>
        <v>292975.77999999997</v>
      </c>
      <c r="G53" s="124">
        <f t="shared" si="4"/>
        <v>157.5</v>
      </c>
      <c r="H53" s="125">
        <f t="shared" si="4"/>
        <v>60776.015</v>
      </c>
      <c r="I53" s="126">
        <f t="shared" si="4"/>
        <v>35.65</v>
      </c>
      <c r="J53" s="122">
        <f t="shared" si="4"/>
        <v>8665.4</v>
      </c>
      <c r="K53" s="124">
        <f t="shared" si="4"/>
        <v>774.03</v>
      </c>
      <c r="L53" s="125">
        <f t="shared" si="4"/>
        <v>45339.67999999999</v>
      </c>
      <c r="M53" s="126">
        <f t="shared" si="4"/>
        <v>0</v>
      </c>
      <c r="N53" s="122">
        <f t="shared" si="4"/>
        <v>0</v>
      </c>
      <c r="O53" s="123">
        <f t="shared" si="4"/>
        <v>114781.095</v>
      </c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</row>
    <row r="54" spans="1:55" s="34" customFormat="1" ht="15.75">
      <c r="A54" s="153">
        <v>4</v>
      </c>
      <c r="B54" s="55" t="s">
        <v>80</v>
      </c>
      <c r="C54" s="56" t="s">
        <v>81</v>
      </c>
      <c r="D54" s="57">
        <v>9</v>
      </c>
      <c r="E54" s="102">
        <v>30.772</v>
      </c>
      <c r="F54" s="103">
        <v>27072.5</v>
      </c>
      <c r="G54" s="127">
        <v>133</v>
      </c>
      <c r="H54" s="128">
        <v>70753.95</v>
      </c>
      <c r="I54" s="129">
        <v>28.5</v>
      </c>
      <c r="J54" s="102">
        <v>8707.37</v>
      </c>
      <c r="K54" s="127">
        <v>676</v>
      </c>
      <c r="L54" s="128">
        <v>35013.24</v>
      </c>
      <c r="M54" s="129"/>
      <c r="N54" s="102"/>
      <c r="O54" s="121">
        <f aca="true" t="shared" si="5" ref="O54:O64">H54+J54+L54+N54</f>
        <v>114474.56</v>
      </c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</row>
    <row r="55" spans="1:55" s="34" customFormat="1" ht="15.75">
      <c r="A55" s="223"/>
      <c r="B55" s="58"/>
      <c r="C55" s="59" t="s">
        <v>80</v>
      </c>
      <c r="D55" s="60">
        <v>10</v>
      </c>
      <c r="E55" s="108">
        <v>581.159</v>
      </c>
      <c r="F55" s="109">
        <v>622738.75</v>
      </c>
      <c r="G55" s="130">
        <v>100</v>
      </c>
      <c r="H55" s="131">
        <v>37367</v>
      </c>
      <c r="I55" s="132"/>
      <c r="J55" s="108"/>
      <c r="K55" s="130">
        <v>500</v>
      </c>
      <c r="L55" s="131">
        <v>21059</v>
      </c>
      <c r="M55" s="132"/>
      <c r="N55" s="108"/>
      <c r="O55" s="114">
        <f t="shared" si="5"/>
        <v>58426</v>
      </c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</row>
    <row r="56" spans="1:55" s="34" customFormat="1" ht="15.75">
      <c r="A56" s="223"/>
      <c r="B56" s="58"/>
      <c r="C56" s="59" t="s">
        <v>84</v>
      </c>
      <c r="D56" s="60">
        <v>6</v>
      </c>
      <c r="E56" s="108">
        <v>205.923</v>
      </c>
      <c r="F56" s="109">
        <v>226930.47</v>
      </c>
      <c r="G56" s="130"/>
      <c r="H56" s="131"/>
      <c r="I56" s="132"/>
      <c r="J56" s="108"/>
      <c r="K56" s="130"/>
      <c r="L56" s="131"/>
      <c r="M56" s="132"/>
      <c r="N56" s="108"/>
      <c r="O56" s="114">
        <v>0</v>
      </c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</row>
    <row r="57" spans="1:55" s="34" customFormat="1" ht="15.75">
      <c r="A57" s="223"/>
      <c r="B57" s="58"/>
      <c r="C57" s="59" t="s">
        <v>82</v>
      </c>
      <c r="D57" s="60">
        <v>4</v>
      </c>
      <c r="E57" s="108">
        <v>4.22</v>
      </c>
      <c r="F57" s="109">
        <v>4120.31</v>
      </c>
      <c r="G57" s="130">
        <v>117</v>
      </c>
      <c r="H57" s="131">
        <v>40538.56</v>
      </c>
      <c r="I57" s="132">
        <v>14</v>
      </c>
      <c r="J57" s="108">
        <v>3193.35</v>
      </c>
      <c r="K57" s="130">
        <v>532</v>
      </c>
      <c r="L57" s="131">
        <v>31710.5</v>
      </c>
      <c r="M57" s="132"/>
      <c r="N57" s="108"/>
      <c r="O57" s="114">
        <f t="shared" si="5"/>
        <v>75442.41</v>
      </c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</row>
    <row r="58" spans="1:55" s="34" customFormat="1" ht="15.75">
      <c r="A58" s="223"/>
      <c r="B58" s="58"/>
      <c r="C58" s="59" t="s">
        <v>83</v>
      </c>
      <c r="D58" s="60">
        <v>5</v>
      </c>
      <c r="E58" s="108">
        <v>79.874</v>
      </c>
      <c r="F58" s="109">
        <v>90273.48</v>
      </c>
      <c r="G58" s="130">
        <v>93</v>
      </c>
      <c r="H58" s="131">
        <v>27604.27</v>
      </c>
      <c r="I58" s="132"/>
      <c r="J58" s="108"/>
      <c r="K58" s="130">
        <v>189</v>
      </c>
      <c r="L58" s="131">
        <v>11962.01</v>
      </c>
      <c r="M58" s="132"/>
      <c r="N58" s="108"/>
      <c r="O58" s="121">
        <f t="shared" si="5"/>
        <v>39566.28</v>
      </c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</row>
    <row r="59" spans="1:55" s="34" customFormat="1" ht="15.75">
      <c r="A59" s="223"/>
      <c r="B59" s="58"/>
      <c r="C59" s="59" t="s">
        <v>85</v>
      </c>
      <c r="D59" s="60">
        <v>2</v>
      </c>
      <c r="E59" s="108">
        <v>45.823</v>
      </c>
      <c r="F59" s="109">
        <v>42695.19</v>
      </c>
      <c r="G59" s="130">
        <v>265</v>
      </c>
      <c r="H59" s="131">
        <v>129366</v>
      </c>
      <c r="I59" s="132">
        <v>63</v>
      </c>
      <c r="J59" s="108">
        <v>13457</v>
      </c>
      <c r="K59" s="130">
        <v>1590</v>
      </c>
      <c r="L59" s="131">
        <v>68770</v>
      </c>
      <c r="M59" s="132">
        <v>576</v>
      </c>
      <c r="N59" s="108">
        <v>6634</v>
      </c>
      <c r="O59" s="121">
        <f t="shared" si="5"/>
        <v>218227</v>
      </c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</row>
    <row r="60" spans="1:55" s="34" customFormat="1" ht="15.75">
      <c r="A60" s="254"/>
      <c r="B60" s="58"/>
      <c r="C60" s="255" t="s">
        <v>206</v>
      </c>
      <c r="D60" s="214"/>
      <c r="E60" s="256"/>
      <c r="F60" s="109"/>
      <c r="G60" s="130"/>
      <c r="H60" s="131"/>
      <c r="I60" s="132">
        <v>15</v>
      </c>
      <c r="J60" s="108">
        <v>2071</v>
      </c>
      <c r="K60" s="130">
        <v>330</v>
      </c>
      <c r="L60" s="131">
        <v>13747</v>
      </c>
      <c r="M60" s="132">
        <v>14</v>
      </c>
      <c r="N60" s="108">
        <v>213</v>
      </c>
      <c r="O60" s="121">
        <f t="shared" si="5"/>
        <v>16031</v>
      </c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</row>
    <row r="61" spans="1:55" s="34" customFormat="1" ht="15.75">
      <c r="A61" s="223"/>
      <c r="B61" s="58"/>
      <c r="C61" s="59" t="s">
        <v>86</v>
      </c>
      <c r="D61" s="60">
        <v>4</v>
      </c>
      <c r="E61" s="108">
        <v>57.145</v>
      </c>
      <c r="F61" s="109">
        <v>54060.54</v>
      </c>
      <c r="G61" s="130">
        <v>112</v>
      </c>
      <c r="H61" s="131">
        <v>59317.15</v>
      </c>
      <c r="I61" s="132">
        <v>23</v>
      </c>
      <c r="J61" s="108">
        <v>4340.56</v>
      </c>
      <c r="K61" s="130">
        <v>773</v>
      </c>
      <c r="L61" s="131">
        <v>44818.58</v>
      </c>
      <c r="M61" s="132"/>
      <c r="N61" s="108"/>
      <c r="O61" s="121">
        <f t="shared" si="5"/>
        <v>108476.29000000001</v>
      </c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</row>
    <row r="62" spans="1:55" s="34" customFormat="1" ht="15.75">
      <c r="A62" s="223"/>
      <c r="B62" s="58"/>
      <c r="C62" s="59" t="s">
        <v>87</v>
      </c>
      <c r="D62" s="60">
        <v>3</v>
      </c>
      <c r="E62" s="108">
        <v>597.911</v>
      </c>
      <c r="F62" s="109">
        <v>668673.27</v>
      </c>
      <c r="G62" s="130"/>
      <c r="H62" s="131"/>
      <c r="I62" s="132"/>
      <c r="J62" s="108"/>
      <c r="K62" s="130"/>
      <c r="L62" s="131"/>
      <c r="M62" s="132"/>
      <c r="N62" s="108"/>
      <c r="O62" s="121">
        <f t="shared" si="5"/>
        <v>0</v>
      </c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</row>
    <row r="63" spans="1:55" s="34" customFormat="1" ht="15.75">
      <c r="A63" s="154"/>
      <c r="B63" s="62"/>
      <c r="C63" s="255" t="s">
        <v>206</v>
      </c>
      <c r="D63" s="64"/>
      <c r="E63" s="115"/>
      <c r="F63" s="116"/>
      <c r="G63" s="133"/>
      <c r="H63" s="134"/>
      <c r="I63" s="135"/>
      <c r="J63" s="115"/>
      <c r="K63" s="133"/>
      <c r="L63" s="134"/>
      <c r="M63" s="135">
        <v>90</v>
      </c>
      <c r="N63" s="115">
        <v>3060</v>
      </c>
      <c r="O63" s="121">
        <f t="shared" si="5"/>
        <v>3060</v>
      </c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</row>
    <row r="64" spans="1:55" s="34" customFormat="1" ht="16.5" thickBot="1">
      <c r="A64" s="154"/>
      <c r="B64" s="62"/>
      <c r="C64" s="63" t="s">
        <v>88</v>
      </c>
      <c r="D64" s="64">
        <v>1</v>
      </c>
      <c r="E64" s="115">
        <v>107.245</v>
      </c>
      <c r="F64" s="116">
        <v>121593.73</v>
      </c>
      <c r="G64" s="133"/>
      <c r="H64" s="134"/>
      <c r="I64" s="135"/>
      <c r="J64" s="115"/>
      <c r="K64" s="133"/>
      <c r="L64" s="134"/>
      <c r="M64" s="135"/>
      <c r="N64" s="115"/>
      <c r="O64" s="121">
        <f t="shared" si="5"/>
        <v>0</v>
      </c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</row>
    <row r="65" spans="1:55" s="34" customFormat="1" ht="14.25" customHeight="1" thickBot="1">
      <c r="A65" s="222"/>
      <c r="B65" s="65"/>
      <c r="C65" s="53" t="s">
        <v>107</v>
      </c>
      <c r="D65" s="66">
        <f aca="true" t="shared" si="6" ref="D65:O65">SUM(D54:D64)</f>
        <v>44</v>
      </c>
      <c r="E65" s="122">
        <f t="shared" si="6"/>
        <v>1710.0720000000001</v>
      </c>
      <c r="F65" s="123">
        <f t="shared" si="6"/>
        <v>1858158.24</v>
      </c>
      <c r="G65" s="124">
        <f t="shared" si="6"/>
        <v>820</v>
      </c>
      <c r="H65" s="125">
        <f t="shared" si="6"/>
        <v>364946.93000000005</v>
      </c>
      <c r="I65" s="126">
        <f>SUM(I54:I64)</f>
        <v>143.5</v>
      </c>
      <c r="J65" s="122">
        <f t="shared" si="6"/>
        <v>31769.280000000002</v>
      </c>
      <c r="K65" s="124">
        <f t="shared" si="6"/>
        <v>4590</v>
      </c>
      <c r="L65" s="125">
        <f t="shared" si="6"/>
        <v>227080.33000000002</v>
      </c>
      <c r="M65" s="126">
        <f t="shared" si="6"/>
        <v>680</v>
      </c>
      <c r="N65" s="122">
        <f t="shared" si="6"/>
        <v>9907</v>
      </c>
      <c r="O65" s="123">
        <f t="shared" si="6"/>
        <v>633703.54</v>
      </c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</row>
    <row r="66" spans="1:55" s="34" customFormat="1" ht="15.75">
      <c r="A66" s="153">
        <v>5</v>
      </c>
      <c r="B66" s="55" t="s">
        <v>112</v>
      </c>
      <c r="C66" s="56" t="s">
        <v>195</v>
      </c>
      <c r="D66" s="57">
        <v>18</v>
      </c>
      <c r="E66" s="102">
        <v>277.864</v>
      </c>
      <c r="F66" s="103">
        <v>296435.69</v>
      </c>
      <c r="G66" s="127">
        <v>227</v>
      </c>
      <c r="H66" s="128">
        <v>119146</v>
      </c>
      <c r="I66" s="129">
        <v>29.1</v>
      </c>
      <c r="J66" s="102">
        <v>6391</v>
      </c>
      <c r="K66" s="127">
        <v>1164</v>
      </c>
      <c r="L66" s="128">
        <v>39871</v>
      </c>
      <c r="M66" s="129">
        <v>22</v>
      </c>
      <c r="N66" s="102">
        <v>0</v>
      </c>
      <c r="O66" s="103">
        <f aca="true" t="shared" si="7" ref="O66:O108">H66+J66+L66+N66</f>
        <v>165408</v>
      </c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</row>
    <row r="67" spans="1:55" s="34" customFormat="1" ht="15.75">
      <c r="A67" s="223"/>
      <c r="B67" s="67" t="s">
        <v>113</v>
      </c>
      <c r="C67" s="59" t="s">
        <v>114</v>
      </c>
      <c r="D67" s="60">
        <v>3</v>
      </c>
      <c r="E67" s="108">
        <v>122.225</v>
      </c>
      <c r="F67" s="109">
        <v>108271.07</v>
      </c>
      <c r="G67" s="130">
        <v>122</v>
      </c>
      <c r="H67" s="131">
        <v>51316.32</v>
      </c>
      <c r="I67" s="132">
        <v>38</v>
      </c>
      <c r="J67" s="108">
        <v>4450.1</v>
      </c>
      <c r="K67" s="130">
        <v>922</v>
      </c>
      <c r="L67" s="131">
        <v>48640.42</v>
      </c>
      <c r="M67" s="132">
        <v>54</v>
      </c>
      <c r="N67" s="108">
        <v>500</v>
      </c>
      <c r="O67" s="109">
        <f t="shared" si="7"/>
        <v>104906.84</v>
      </c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</row>
    <row r="68" spans="1:55" s="34" customFormat="1" ht="15.75">
      <c r="A68" s="154"/>
      <c r="B68" s="70"/>
      <c r="C68" s="255" t="s">
        <v>206</v>
      </c>
      <c r="D68" s="64"/>
      <c r="E68" s="115"/>
      <c r="F68" s="116"/>
      <c r="G68" s="133"/>
      <c r="H68" s="134"/>
      <c r="I68" s="135"/>
      <c r="J68" s="115"/>
      <c r="K68" s="133">
        <v>42</v>
      </c>
      <c r="L68" s="134">
        <v>1284</v>
      </c>
      <c r="M68" s="135">
        <v>21</v>
      </c>
      <c r="N68" s="115">
        <v>517</v>
      </c>
      <c r="O68" s="109">
        <f t="shared" si="7"/>
        <v>1801</v>
      </c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</row>
    <row r="69" spans="1:55" s="34" customFormat="1" ht="15.75">
      <c r="A69" s="154"/>
      <c r="B69" s="70"/>
      <c r="C69" s="63" t="s">
        <v>207</v>
      </c>
      <c r="D69" s="64"/>
      <c r="E69" s="115"/>
      <c r="F69" s="116"/>
      <c r="G69" s="133"/>
      <c r="H69" s="134"/>
      <c r="I69" s="135"/>
      <c r="J69" s="115"/>
      <c r="K69" s="133"/>
      <c r="L69" s="134"/>
      <c r="M69" s="135"/>
      <c r="N69" s="115"/>
      <c r="O69" s="109">
        <f t="shared" si="7"/>
        <v>0</v>
      </c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</row>
    <row r="70" spans="1:55" s="34" customFormat="1" ht="15.75">
      <c r="A70" s="154"/>
      <c r="B70" s="70"/>
      <c r="C70" s="255" t="s">
        <v>206</v>
      </c>
      <c r="D70" s="64"/>
      <c r="E70" s="115"/>
      <c r="F70" s="116"/>
      <c r="G70" s="133"/>
      <c r="H70" s="134"/>
      <c r="I70" s="135"/>
      <c r="J70" s="115"/>
      <c r="K70" s="133">
        <v>161</v>
      </c>
      <c r="L70" s="134">
        <v>8964.39</v>
      </c>
      <c r="M70" s="135">
        <v>13</v>
      </c>
      <c r="N70" s="115">
        <v>500</v>
      </c>
      <c r="O70" s="109">
        <f t="shared" si="7"/>
        <v>9464.39</v>
      </c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</row>
    <row r="71" spans="1:55" s="34" customFormat="1" ht="15.75">
      <c r="A71" s="154"/>
      <c r="B71" s="62"/>
      <c r="C71" s="63" t="s">
        <v>31</v>
      </c>
      <c r="D71" s="64">
        <v>4</v>
      </c>
      <c r="E71" s="115">
        <v>71.88</v>
      </c>
      <c r="F71" s="116">
        <v>63673.68</v>
      </c>
      <c r="G71" s="133">
        <v>71</v>
      </c>
      <c r="H71" s="134">
        <v>36666.76</v>
      </c>
      <c r="I71" s="135">
        <v>45</v>
      </c>
      <c r="J71" s="115">
        <v>1759</v>
      </c>
      <c r="K71" s="133">
        <v>420</v>
      </c>
      <c r="L71" s="134">
        <v>11871.32</v>
      </c>
      <c r="M71" s="135">
        <v>0</v>
      </c>
      <c r="N71" s="115">
        <v>0</v>
      </c>
      <c r="O71" s="116">
        <f t="shared" si="7"/>
        <v>50297.08</v>
      </c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</row>
    <row r="72" spans="1:55" s="34" customFormat="1" ht="15.75">
      <c r="A72" s="223"/>
      <c r="B72" s="58"/>
      <c r="C72" s="59" t="s">
        <v>166</v>
      </c>
      <c r="D72" s="60">
        <v>1</v>
      </c>
      <c r="E72" s="108">
        <v>1.172</v>
      </c>
      <c r="F72" s="109">
        <v>1038.2</v>
      </c>
      <c r="G72" s="130">
        <v>1.172</v>
      </c>
      <c r="H72" s="131">
        <v>203.86</v>
      </c>
      <c r="I72" s="132"/>
      <c r="J72" s="108"/>
      <c r="K72" s="130">
        <v>4</v>
      </c>
      <c r="L72" s="131">
        <v>156</v>
      </c>
      <c r="M72" s="132"/>
      <c r="N72" s="108"/>
      <c r="O72" s="109">
        <f t="shared" si="7"/>
        <v>359.86</v>
      </c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</row>
    <row r="73" spans="1:55" s="34" customFormat="1" ht="15.75">
      <c r="A73" s="223"/>
      <c r="B73" s="58"/>
      <c r="C73" s="59" t="s">
        <v>170</v>
      </c>
      <c r="D73" s="60">
        <v>1</v>
      </c>
      <c r="E73" s="108">
        <v>10.317</v>
      </c>
      <c r="F73" s="109">
        <v>10966.97</v>
      </c>
      <c r="G73" s="130">
        <v>11</v>
      </c>
      <c r="H73" s="131">
        <v>4251</v>
      </c>
      <c r="I73" s="132">
        <v>2</v>
      </c>
      <c r="J73" s="108">
        <v>144</v>
      </c>
      <c r="K73" s="130">
        <v>44</v>
      </c>
      <c r="L73" s="131">
        <v>801</v>
      </c>
      <c r="M73" s="132"/>
      <c r="N73" s="108"/>
      <c r="O73" s="109">
        <f t="shared" si="7"/>
        <v>5196</v>
      </c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</row>
    <row r="74" spans="1:55" s="34" customFormat="1" ht="16.5" thickBot="1">
      <c r="A74" s="155"/>
      <c r="B74" s="75"/>
      <c r="C74" s="76" t="s">
        <v>196</v>
      </c>
      <c r="D74" s="77">
        <v>1</v>
      </c>
      <c r="E74" s="141">
        <v>0.4</v>
      </c>
      <c r="F74" s="140">
        <v>354.33</v>
      </c>
      <c r="G74" s="142">
        <v>0.4</v>
      </c>
      <c r="H74" s="143">
        <v>316.58</v>
      </c>
      <c r="I74" s="144"/>
      <c r="J74" s="141"/>
      <c r="K74" s="142">
        <v>2.8</v>
      </c>
      <c r="L74" s="143">
        <v>0</v>
      </c>
      <c r="M74" s="144"/>
      <c r="N74" s="141"/>
      <c r="O74" s="109">
        <f t="shared" si="7"/>
        <v>316.58</v>
      </c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</row>
    <row r="75" spans="1:55" s="34" customFormat="1" ht="14.25" customHeight="1" thickBot="1">
      <c r="A75" s="222"/>
      <c r="B75" s="65"/>
      <c r="C75" s="53" t="s">
        <v>107</v>
      </c>
      <c r="D75" s="66">
        <f aca="true" t="shared" si="8" ref="D75:N75">SUM(D66:D74)</f>
        <v>28</v>
      </c>
      <c r="E75" s="124">
        <f t="shared" si="8"/>
        <v>483.85799999999995</v>
      </c>
      <c r="F75" s="124">
        <f t="shared" si="8"/>
        <v>480739.94</v>
      </c>
      <c r="G75" s="124">
        <f t="shared" si="8"/>
        <v>432.572</v>
      </c>
      <c r="H75" s="124">
        <f t="shared" si="8"/>
        <v>211900.52</v>
      </c>
      <c r="I75" s="124">
        <f t="shared" si="8"/>
        <v>114.1</v>
      </c>
      <c r="J75" s="124">
        <f t="shared" si="8"/>
        <v>12744.1</v>
      </c>
      <c r="K75" s="124">
        <f t="shared" si="8"/>
        <v>2759.8</v>
      </c>
      <c r="L75" s="124">
        <f t="shared" si="8"/>
        <v>111588.13</v>
      </c>
      <c r="M75" s="124">
        <f t="shared" si="8"/>
        <v>110</v>
      </c>
      <c r="N75" s="124">
        <f t="shared" si="8"/>
        <v>1517</v>
      </c>
      <c r="O75" s="123">
        <f>SUM(O66:O74)</f>
        <v>337749.75</v>
      </c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</row>
    <row r="76" spans="1:55" s="34" customFormat="1" ht="15.75">
      <c r="A76" s="153">
        <v>6</v>
      </c>
      <c r="B76" s="55" t="s">
        <v>34</v>
      </c>
      <c r="C76" s="56" t="s">
        <v>33</v>
      </c>
      <c r="D76" s="57">
        <v>2</v>
      </c>
      <c r="E76" s="102">
        <v>15.914</v>
      </c>
      <c r="F76" s="103">
        <v>12365.31</v>
      </c>
      <c r="G76" s="127">
        <v>513</v>
      </c>
      <c r="H76" s="128">
        <v>201495.24</v>
      </c>
      <c r="I76" s="129">
        <v>34</v>
      </c>
      <c r="J76" s="102">
        <v>3380.99</v>
      </c>
      <c r="K76" s="127">
        <v>1943</v>
      </c>
      <c r="L76" s="128">
        <v>67820.03</v>
      </c>
      <c r="M76" s="129">
        <v>0</v>
      </c>
      <c r="N76" s="102">
        <v>0</v>
      </c>
      <c r="O76" s="109">
        <f t="shared" si="7"/>
        <v>272696.26</v>
      </c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</row>
    <row r="77" spans="1:55" s="34" customFormat="1" ht="15.75">
      <c r="A77" s="223"/>
      <c r="B77" s="58"/>
      <c r="C77" s="59" t="s">
        <v>37</v>
      </c>
      <c r="D77" s="60">
        <v>15</v>
      </c>
      <c r="E77" s="108">
        <v>431.978</v>
      </c>
      <c r="F77" s="109">
        <v>479152.05</v>
      </c>
      <c r="G77" s="130">
        <v>313.82</v>
      </c>
      <c r="H77" s="131">
        <v>76092.46</v>
      </c>
      <c r="I77" s="132">
        <v>20.77</v>
      </c>
      <c r="J77" s="108">
        <v>4201.96</v>
      </c>
      <c r="K77" s="130">
        <v>683.45</v>
      </c>
      <c r="L77" s="131">
        <v>26209.85</v>
      </c>
      <c r="M77" s="132">
        <v>0</v>
      </c>
      <c r="N77" s="108">
        <v>0</v>
      </c>
      <c r="O77" s="109">
        <f t="shared" si="7"/>
        <v>106504.27000000002</v>
      </c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</row>
    <row r="78" spans="1:55" s="34" customFormat="1" ht="15.75">
      <c r="A78" s="223"/>
      <c r="B78" s="58"/>
      <c r="C78" s="59" t="s">
        <v>35</v>
      </c>
      <c r="D78" s="60">
        <v>19</v>
      </c>
      <c r="E78" s="108">
        <v>291.586</v>
      </c>
      <c r="F78" s="109">
        <v>302784.71</v>
      </c>
      <c r="G78" s="130">
        <v>157.63</v>
      </c>
      <c r="H78" s="131">
        <v>52918.94</v>
      </c>
      <c r="I78" s="132">
        <v>13.4</v>
      </c>
      <c r="J78" s="108">
        <v>1507.01</v>
      </c>
      <c r="K78" s="130">
        <v>483.13</v>
      </c>
      <c r="L78" s="131">
        <v>19182.76</v>
      </c>
      <c r="M78" s="132">
        <v>0</v>
      </c>
      <c r="N78" s="108">
        <v>0</v>
      </c>
      <c r="O78" s="109">
        <f t="shared" si="7"/>
        <v>73608.71</v>
      </c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</row>
    <row r="79" spans="1:55" s="34" customFormat="1" ht="15.75">
      <c r="A79" s="223"/>
      <c r="B79" s="58"/>
      <c r="C79" s="59" t="s">
        <v>36</v>
      </c>
      <c r="D79" s="60">
        <v>12</v>
      </c>
      <c r="E79" s="108">
        <v>1293.382</v>
      </c>
      <c r="F79" s="109">
        <v>1149983.11</v>
      </c>
      <c r="G79" s="130">
        <v>42</v>
      </c>
      <c r="H79" s="131">
        <v>14407.23</v>
      </c>
      <c r="I79" s="132">
        <v>0</v>
      </c>
      <c r="J79" s="108">
        <v>0</v>
      </c>
      <c r="K79" s="130">
        <v>0</v>
      </c>
      <c r="L79" s="131">
        <v>0</v>
      </c>
      <c r="M79" s="132">
        <v>0</v>
      </c>
      <c r="N79" s="108">
        <v>0</v>
      </c>
      <c r="O79" s="109">
        <f t="shared" si="7"/>
        <v>14407.23</v>
      </c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</row>
    <row r="80" spans="1:55" s="34" customFormat="1" ht="15.75">
      <c r="A80" s="223"/>
      <c r="B80" s="58"/>
      <c r="C80" s="59" t="s">
        <v>134</v>
      </c>
      <c r="D80" s="60">
        <v>13</v>
      </c>
      <c r="E80" s="108">
        <v>363.074</v>
      </c>
      <c r="F80" s="109">
        <v>403512.24</v>
      </c>
      <c r="G80" s="130">
        <v>242</v>
      </c>
      <c r="H80" s="131">
        <v>79308.7</v>
      </c>
      <c r="I80" s="132">
        <v>70.2</v>
      </c>
      <c r="J80" s="108">
        <v>9331.4</v>
      </c>
      <c r="K80" s="130">
        <v>1046</v>
      </c>
      <c r="L80" s="131">
        <v>54291.42</v>
      </c>
      <c r="M80" s="132">
        <v>0</v>
      </c>
      <c r="N80" s="108">
        <v>0</v>
      </c>
      <c r="O80" s="109">
        <f t="shared" si="7"/>
        <v>142931.52</v>
      </c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</row>
    <row r="81" spans="1:55" s="34" customFormat="1" ht="15.75">
      <c r="A81" s="223"/>
      <c r="B81" s="58"/>
      <c r="C81" s="59" t="s">
        <v>79</v>
      </c>
      <c r="D81" s="60">
        <v>9</v>
      </c>
      <c r="E81" s="108">
        <v>152.131</v>
      </c>
      <c r="F81" s="109">
        <v>153991.88</v>
      </c>
      <c r="G81" s="130">
        <v>166.004</v>
      </c>
      <c r="H81" s="131">
        <v>38533.75</v>
      </c>
      <c r="I81" s="132">
        <v>0</v>
      </c>
      <c r="J81" s="108">
        <v>0</v>
      </c>
      <c r="K81" s="130">
        <v>0</v>
      </c>
      <c r="L81" s="131">
        <v>0</v>
      </c>
      <c r="M81" s="132">
        <v>0</v>
      </c>
      <c r="N81" s="108">
        <v>0</v>
      </c>
      <c r="O81" s="109">
        <f t="shared" si="7"/>
        <v>38533.75</v>
      </c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</row>
    <row r="82" spans="1:55" s="34" customFormat="1" ht="15.75">
      <c r="A82" s="223"/>
      <c r="B82" s="58"/>
      <c r="C82" s="59" t="s">
        <v>38</v>
      </c>
      <c r="D82" s="60">
        <v>5</v>
      </c>
      <c r="E82" s="108">
        <v>50.561</v>
      </c>
      <c r="F82" s="109">
        <v>49449.32</v>
      </c>
      <c r="G82" s="130">
        <v>0</v>
      </c>
      <c r="H82" s="131">
        <v>0</v>
      </c>
      <c r="I82" s="132">
        <v>0</v>
      </c>
      <c r="J82" s="108">
        <v>0</v>
      </c>
      <c r="K82" s="130">
        <v>0</v>
      </c>
      <c r="L82" s="131">
        <v>0</v>
      </c>
      <c r="M82" s="132">
        <v>0</v>
      </c>
      <c r="N82" s="108">
        <v>0</v>
      </c>
      <c r="O82" s="109">
        <f t="shared" si="7"/>
        <v>0</v>
      </c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</row>
    <row r="83" spans="1:55" s="34" customFormat="1" ht="15.75">
      <c r="A83" s="223"/>
      <c r="B83" s="58"/>
      <c r="C83" s="59" t="s">
        <v>39</v>
      </c>
      <c r="D83" s="60">
        <v>19</v>
      </c>
      <c r="E83" s="108">
        <v>94.904</v>
      </c>
      <c r="F83" s="109">
        <v>79121.82</v>
      </c>
      <c r="G83" s="130">
        <v>33</v>
      </c>
      <c r="H83" s="131">
        <v>4343</v>
      </c>
      <c r="I83" s="132">
        <v>0</v>
      </c>
      <c r="J83" s="108">
        <v>0</v>
      </c>
      <c r="K83" s="130">
        <v>60</v>
      </c>
      <c r="L83" s="131">
        <v>5120</v>
      </c>
      <c r="M83" s="132">
        <v>0</v>
      </c>
      <c r="N83" s="108">
        <v>0</v>
      </c>
      <c r="O83" s="109">
        <f t="shared" si="7"/>
        <v>9463</v>
      </c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</row>
    <row r="84" spans="1:55" s="34" customFormat="1" ht="15.75">
      <c r="A84" s="154"/>
      <c r="B84" s="62"/>
      <c r="C84" s="63" t="s">
        <v>161</v>
      </c>
      <c r="D84" s="64">
        <v>4</v>
      </c>
      <c r="E84" s="115">
        <v>33.186</v>
      </c>
      <c r="F84" s="116">
        <v>31755.86</v>
      </c>
      <c r="G84" s="133">
        <v>0</v>
      </c>
      <c r="H84" s="134">
        <v>0</v>
      </c>
      <c r="I84" s="135">
        <v>0</v>
      </c>
      <c r="J84" s="115">
        <v>0</v>
      </c>
      <c r="K84" s="133">
        <v>0</v>
      </c>
      <c r="L84" s="134">
        <v>0</v>
      </c>
      <c r="M84" s="135">
        <v>0</v>
      </c>
      <c r="N84" s="115">
        <v>0</v>
      </c>
      <c r="O84" s="109">
        <f t="shared" si="7"/>
        <v>0</v>
      </c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</row>
    <row r="85" spans="1:55" s="34" customFormat="1" ht="16.5" thickBot="1">
      <c r="A85" s="154"/>
      <c r="B85" s="62"/>
      <c r="C85" s="63" t="s">
        <v>40</v>
      </c>
      <c r="D85" s="64">
        <v>2</v>
      </c>
      <c r="E85" s="115">
        <v>3.613</v>
      </c>
      <c r="F85" s="116">
        <v>3841.88</v>
      </c>
      <c r="G85" s="133">
        <v>0</v>
      </c>
      <c r="H85" s="134">
        <v>0</v>
      </c>
      <c r="I85" s="135">
        <v>0</v>
      </c>
      <c r="J85" s="115">
        <v>0</v>
      </c>
      <c r="K85" s="133">
        <v>0</v>
      </c>
      <c r="L85" s="134">
        <v>0</v>
      </c>
      <c r="M85" s="135">
        <v>0</v>
      </c>
      <c r="N85" s="115">
        <v>0</v>
      </c>
      <c r="O85" s="109">
        <f t="shared" si="7"/>
        <v>0</v>
      </c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</row>
    <row r="86" spans="1:55" s="34" customFormat="1" ht="14.25" customHeight="1" thickBot="1">
      <c r="A86" s="222"/>
      <c r="B86" s="65"/>
      <c r="C86" s="53" t="s">
        <v>107</v>
      </c>
      <c r="D86" s="66">
        <f aca="true" t="shared" si="9" ref="D86:N86">SUM(D76:D85)</f>
        <v>100</v>
      </c>
      <c r="E86" s="122">
        <f t="shared" si="9"/>
        <v>2730.329</v>
      </c>
      <c r="F86" s="123">
        <f t="shared" si="9"/>
        <v>2665958.1799999992</v>
      </c>
      <c r="G86" s="124">
        <f t="shared" si="9"/>
        <v>1467.4539999999997</v>
      </c>
      <c r="H86" s="125">
        <f t="shared" si="9"/>
        <v>467099.32</v>
      </c>
      <c r="I86" s="126">
        <f t="shared" si="9"/>
        <v>138.37</v>
      </c>
      <c r="J86" s="122">
        <f t="shared" si="9"/>
        <v>18421.36</v>
      </c>
      <c r="K86" s="124">
        <f t="shared" si="9"/>
        <v>4215.58</v>
      </c>
      <c r="L86" s="125">
        <f t="shared" si="9"/>
        <v>172624.06</v>
      </c>
      <c r="M86" s="126">
        <f t="shared" si="9"/>
        <v>0</v>
      </c>
      <c r="N86" s="122">
        <f t="shared" si="9"/>
        <v>0</v>
      </c>
      <c r="O86" s="123">
        <f>H86+J86+L86+N86</f>
        <v>658144.74</v>
      </c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</row>
    <row r="87" spans="1:55" s="34" customFormat="1" ht="15.75">
      <c r="A87" s="153">
        <v>7</v>
      </c>
      <c r="B87" s="248" t="s">
        <v>32</v>
      </c>
      <c r="C87" s="68" t="s">
        <v>66</v>
      </c>
      <c r="D87" s="69">
        <v>4</v>
      </c>
      <c r="E87" s="136">
        <v>19.681</v>
      </c>
      <c r="F87" s="137">
        <v>20902.879999999997</v>
      </c>
      <c r="G87" s="138">
        <v>312.38</v>
      </c>
      <c r="H87" s="166">
        <v>136626.01</v>
      </c>
      <c r="I87" s="161">
        <v>42</v>
      </c>
      <c r="J87" s="166">
        <v>5980.1</v>
      </c>
      <c r="K87" s="161">
        <v>1280.05</v>
      </c>
      <c r="L87" s="166">
        <v>64502.86</v>
      </c>
      <c r="M87" s="86">
        <v>30</v>
      </c>
      <c r="N87" s="82">
        <v>1055.4</v>
      </c>
      <c r="O87" s="109">
        <f t="shared" si="7"/>
        <v>208164.37000000002</v>
      </c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</row>
    <row r="88" spans="1:55" s="34" customFormat="1" ht="15.75">
      <c r="A88" s="153"/>
      <c r="B88" s="158"/>
      <c r="C88" s="36" t="s">
        <v>136</v>
      </c>
      <c r="D88" s="159">
        <v>2</v>
      </c>
      <c r="E88" s="162">
        <v>0.8109999999999999</v>
      </c>
      <c r="F88" s="164">
        <v>862.09</v>
      </c>
      <c r="G88" s="161">
        <v>20.389</v>
      </c>
      <c r="H88" s="163">
        <v>8387.96</v>
      </c>
      <c r="I88" s="161"/>
      <c r="J88" s="163"/>
      <c r="K88" s="161">
        <v>62.67</v>
      </c>
      <c r="L88" s="163">
        <v>4301.37</v>
      </c>
      <c r="M88" s="86"/>
      <c r="N88" s="82"/>
      <c r="O88" s="109">
        <f t="shared" si="7"/>
        <v>12689.329999999998</v>
      </c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</row>
    <row r="89" spans="1:55" s="34" customFormat="1" ht="30">
      <c r="A89" s="153"/>
      <c r="B89" s="158"/>
      <c r="C89" s="36" t="s">
        <v>162</v>
      </c>
      <c r="D89" s="159"/>
      <c r="E89" s="162"/>
      <c r="F89" s="164"/>
      <c r="G89" s="161">
        <v>14.277999999999999</v>
      </c>
      <c r="H89" s="163">
        <v>4299.05</v>
      </c>
      <c r="I89" s="161">
        <v>11</v>
      </c>
      <c r="J89" s="163">
        <v>2033.84</v>
      </c>
      <c r="K89" s="161">
        <v>54.97</v>
      </c>
      <c r="L89" s="163">
        <v>4806.16</v>
      </c>
      <c r="M89" s="86"/>
      <c r="N89" s="82"/>
      <c r="O89" s="109">
        <f t="shared" si="7"/>
        <v>11139.05</v>
      </c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</row>
    <row r="90" spans="1:55" s="34" customFormat="1" ht="15.75">
      <c r="A90" s="223"/>
      <c r="B90" s="67"/>
      <c r="C90" s="36" t="s">
        <v>67</v>
      </c>
      <c r="D90" s="160">
        <v>7</v>
      </c>
      <c r="E90" s="163">
        <v>50.239</v>
      </c>
      <c r="F90" s="165">
        <v>51463.42</v>
      </c>
      <c r="G90" s="161">
        <v>191.67</v>
      </c>
      <c r="H90" s="167">
        <v>48445.78</v>
      </c>
      <c r="I90" s="168">
        <v>33</v>
      </c>
      <c r="J90" s="163">
        <v>3648.02</v>
      </c>
      <c r="K90" s="161">
        <v>260.45</v>
      </c>
      <c r="L90" s="163">
        <v>24736.91</v>
      </c>
      <c r="M90" s="91"/>
      <c r="N90" s="87"/>
      <c r="O90" s="109">
        <f t="shared" si="7"/>
        <v>76830.70999999999</v>
      </c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</row>
    <row r="91" spans="1:55" s="34" customFormat="1" ht="15.75">
      <c r="A91" s="223"/>
      <c r="B91" s="67"/>
      <c r="C91" s="40" t="s">
        <v>70</v>
      </c>
      <c r="D91" s="25">
        <v>1</v>
      </c>
      <c r="E91" s="92">
        <v>7.86</v>
      </c>
      <c r="F91" s="93">
        <v>8525.41</v>
      </c>
      <c r="G91" s="94">
        <v>73.77</v>
      </c>
      <c r="H91" s="95">
        <v>15552.35</v>
      </c>
      <c r="I91" s="96"/>
      <c r="J91" s="92"/>
      <c r="K91" s="94">
        <v>360</v>
      </c>
      <c r="L91" s="95">
        <v>14230.88</v>
      </c>
      <c r="M91" s="96">
        <v>45</v>
      </c>
      <c r="N91" s="92">
        <v>2127.23</v>
      </c>
      <c r="O91" s="109">
        <f t="shared" si="7"/>
        <v>31910.46</v>
      </c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</row>
    <row r="92" spans="1:55" s="34" customFormat="1" ht="15.75">
      <c r="A92" s="223"/>
      <c r="B92" s="67"/>
      <c r="C92" s="37" t="s">
        <v>69</v>
      </c>
      <c r="D92" s="32">
        <v>5</v>
      </c>
      <c r="E92" s="87">
        <v>6.16</v>
      </c>
      <c r="F92" s="88">
        <v>6655.3099999999995</v>
      </c>
      <c r="G92" s="89">
        <v>250.91</v>
      </c>
      <c r="H92" s="90">
        <v>68871</v>
      </c>
      <c r="I92" s="91">
        <v>32</v>
      </c>
      <c r="J92" s="87">
        <v>6049</v>
      </c>
      <c r="K92" s="89">
        <v>608</v>
      </c>
      <c r="L92" s="90">
        <v>30732</v>
      </c>
      <c r="M92" s="91"/>
      <c r="N92" s="87"/>
      <c r="O92" s="109">
        <f t="shared" si="7"/>
        <v>105652</v>
      </c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</row>
    <row r="93" spans="1:55" s="34" customFormat="1" ht="30">
      <c r="A93" s="223"/>
      <c r="B93" s="67"/>
      <c r="C93" s="37" t="s">
        <v>135</v>
      </c>
      <c r="D93" s="32">
        <v>1</v>
      </c>
      <c r="E93" s="87">
        <v>0.29</v>
      </c>
      <c r="F93" s="88">
        <v>323.5</v>
      </c>
      <c r="G93" s="89">
        <v>131.47</v>
      </c>
      <c r="H93" s="90">
        <v>46506</v>
      </c>
      <c r="I93" s="91">
        <v>18</v>
      </c>
      <c r="J93" s="87">
        <v>2928</v>
      </c>
      <c r="K93" s="89">
        <v>624</v>
      </c>
      <c r="L93" s="90">
        <v>35054</v>
      </c>
      <c r="M93" s="91"/>
      <c r="N93" s="87"/>
      <c r="O93" s="109">
        <f t="shared" si="7"/>
        <v>84488</v>
      </c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</row>
    <row r="94" spans="1:55" s="34" customFormat="1" ht="15.75">
      <c r="A94" s="223"/>
      <c r="B94" s="67"/>
      <c r="C94" s="37" t="s">
        <v>68</v>
      </c>
      <c r="D94" s="32">
        <v>6</v>
      </c>
      <c r="E94" s="87">
        <v>24.39</v>
      </c>
      <c r="F94" s="88">
        <v>25566.29</v>
      </c>
      <c r="G94" s="89">
        <v>199.33</v>
      </c>
      <c r="H94" s="90">
        <v>68155.2</v>
      </c>
      <c r="I94" s="91">
        <v>20</v>
      </c>
      <c r="J94" s="87">
        <v>2699.19</v>
      </c>
      <c r="K94" s="89">
        <v>330.31</v>
      </c>
      <c r="L94" s="90">
        <v>17126.79</v>
      </c>
      <c r="M94" s="91"/>
      <c r="N94" s="87"/>
      <c r="O94" s="109">
        <f t="shared" si="7"/>
        <v>87981.18</v>
      </c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251"/>
      <c r="BC94" s="251"/>
    </row>
    <row r="95" spans="1:55" s="34" customFormat="1" ht="15.75">
      <c r="A95" s="154"/>
      <c r="B95" s="70"/>
      <c r="C95" s="40" t="s">
        <v>32</v>
      </c>
      <c r="D95" s="25">
        <v>1</v>
      </c>
      <c r="E95" s="92">
        <v>29.974</v>
      </c>
      <c r="F95" s="93">
        <v>32491.82</v>
      </c>
      <c r="G95" s="94">
        <v>88</v>
      </c>
      <c r="H95" s="95">
        <v>25052.32</v>
      </c>
      <c r="I95" s="96"/>
      <c r="J95" s="92"/>
      <c r="K95" s="94">
        <v>259.12</v>
      </c>
      <c r="L95" s="95">
        <v>10670.22</v>
      </c>
      <c r="M95" s="96">
        <v>71.18</v>
      </c>
      <c r="N95" s="92">
        <v>4601.09</v>
      </c>
      <c r="O95" s="109">
        <f t="shared" si="7"/>
        <v>40323.630000000005</v>
      </c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</row>
    <row r="96" spans="1:55" s="34" customFormat="1" ht="16.5" thickBot="1">
      <c r="A96" s="154"/>
      <c r="B96" s="70"/>
      <c r="C96" s="40" t="s">
        <v>176</v>
      </c>
      <c r="D96" s="25">
        <v>3</v>
      </c>
      <c r="E96" s="92">
        <v>11.363999999999999</v>
      </c>
      <c r="F96" s="93">
        <v>12282.14</v>
      </c>
      <c r="G96" s="94">
        <v>101.36</v>
      </c>
      <c r="H96" s="95">
        <v>25289.35</v>
      </c>
      <c r="I96" s="96">
        <v>1</v>
      </c>
      <c r="J96" s="92">
        <v>105.24</v>
      </c>
      <c r="K96" s="94">
        <v>65.88</v>
      </c>
      <c r="L96" s="95">
        <v>5445.2</v>
      </c>
      <c r="M96" s="96"/>
      <c r="N96" s="92"/>
      <c r="O96" s="109">
        <f t="shared" si="7"/>
        <v>30839.79</v>
      </c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</row>
    <row r="97" spans="1:55" s="34" customFormat="1" ht="14.25" customHeight="1" thickBot="1">
      <c r="A97" s="222"/>
      <c r="B97" s="71"/>
      <c r="C97" s="53" t="s">
        <v>107</v>
      </c>
      <c r="D97" s="66">
        <f aca="true" t="shared" si="10" ref="D97:N97">SUM(D87:D96)</f>
        <v>30</v>
      </c>
      <c r="E97" s="122">
        <f t="shared" si="10"/>
        <v>150.769</v>
      </c>
      <c r="F97" s="123">
        <f t="shared" si="10"/>
        <v>159072.86</v>
      </c>
      <c r="G97" s="124">
        <f t="shared" si="10"/>
        <v>1383.5569999999998</v>
      </c>
      <c r="H97" s="125">
        <f t="shared" si="10"/>
        <v>447185.02</v>
      </c>
      <c r="I97" s="126">
        <f t="shared" si="10"/>
        <v>157</v>
      </c>
      <c r="J97" s="122">
        <f t="shared" si="10"/>
        <v>23443.39</v>
      </c>
      <c r="K97" s="124">
        <f t="shared" si="10"/>
        <v>3905.4500000000003</v>
      </c>
      <c r="L97" s="125">
        <f t="shared" si="10"/>
        <v>211606.39</v>
      </c>
      <c r="M97" s="126">
        <f t="shared" si="10"/>
        <v>146.18</v>
      </c>
      <c r="N97" s="122">
        <f t="shared" si="10"/>
        <v>7783.72</v>
      </c>
      <c r="O97" s="123">
        <f>H97+J97+L97+N97</f>
        <v>690018.52</v>
      </c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</row>
    <row r="98" spans="1:55" s="34" customFormat="1" ht="15.75">
      <c r="A98" s="153">
        <v>8</v>
      </c>
      <c r="B98" s="55" t="s">
        <v>41</v>
      </c>
      <c r="C98" s="56" t="s">
        <v>153</v>
      </c>
      <c r="D98" s="57">
        <v>1</v>
      </c>
      <c r="E98" s="102">
        <v>0.811</v>
      </c>
      <c r="F98" s="103">
        <v>861.6</v>
      </c>
      <c r="G98" s="127"/>
      <c r="H98" s="128"/>
      <c r="I98" s="129"/>
      <c r="J98" s="102"/>
      <c r="K98" s="127"/>
      <c r="L98" s="128"/>
      <c r="M98" s="129"/>
      <c r="N98" s="102"/>
      <c r="O98" s="109">
        <f t="shared" si="7"/>
        <v>0</v>
      </c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251"/>
      <c r="BC98" s="251"/>
    </row>
    <row r="99" spans="1:55" s="34" customFormat="1" ht="15.75">
      <c r="A99" s="153"/>
      <c r="B99" s="55"/>
      <c r="C99" s="56" t="s">
        <v>137</v>
      </c>
      <c r="D99" s="57"/>
      <c r="E99" s="102"/>
      <c r="F99" s="103"/>
      <c r="G99" s="127">
        <v>15</v>
      </c>
      <c r="H99" s="128">
        <v>10709.52</v>
      </c>
      <c r="I99" s="129"/>
      <c r="J99" s="102"/>
      <c r="K99" s="127">
        <v>35</v>
      </c>
      <c r="L99" s="128">
        <v>2209.46</v>
      </c>
      <c r="M99" s="129"/>
      <c r="N99" s="102"/>
      <c r="O99" s="109">
        <f t="shared" si="7"/>
        <v>12918.98</v>
      </c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  <c r="BB99" s="251"/>
      <c r="BC99" s="251"/>
    </row>
    <row r="100" spans="1:55" s="34" customFormat="1" ht="15.75">
      <c r="A100" s="153"/>
      <c r="B100" s="55"/>
      <c r="C100" s="56" t="s">
        <v>154</v>
      </c>
      <c r="D100" s="57">
        <v>5</v>
      </c>
      <c r="E100" s="102">
        <v>19.015</v>
      </c>
      <c r="F100" s="103">
        <v>21402.98</v>
      </c>
      <c r="G100" s="127">
        <v>61</v>
      </c>
      <c r="H100" s="128">
        <v>26684.67</v>
      </c>
      <c r="I100" s="129">
        <v>6.7</v>
      </c>
      <c r="J100" s="102">
        <v>644.56</v>
      </c>
      <c r="K100" s="127">
        <v>282</v>
      </c>
      <c r="L100" s="128">
        <v>13937.38</v>
      </c>
      <c r="M100" s="129"/>
      <c r="N100" s="102"/>
      <c r="O100" s="109">
        <f t="shared" si="7"/>
        <v>41266.61</v>
      </c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</row>
    <row r="101" spans="1:55" s="34" customFormat="1" ht="15.75">
      <c r="A101" s="153"/>
      <c r="B101" s="55"/>
      <c r="C101" s="56" t="s">
        <v>41</v>
      </c>
      <c r="D101" s="57">
        <v>5</v>
      </c>
      <c r="E101" s="102">
        <v>599.345</v>
      </c>
      <c r="F101" s="103">
        <v>679571.96</v>
      </c>
      <c r="G101" s="127"/>
      <c r="H101" s="128"/>
      <c r="I101" s="129"/>
      <c r="J101" s="102"/>
      <c r="K101" s="127"/>
      <c r="L101" s="128"/>
      <c r="M101" s="129"/>
      <c r="N101" s="102"/>
      <c r="O101" s="109">
        <f t="shared" si="7"/>
        <v>0</v>
      </c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</row>
    <row r="102" spans="1:55" s="34" customFormat="1" ht="15.75">
      <c r="A102" s="153"/>
      <c r="B102" s="55"/>
      <c r="C102" s="56" t="s">
        <v>155</v>
      </c>
      <c r="D102" s="57">
        <v>2</v>
      </c>
      <c r="E102" s="102">
        <v>6.805</v>
      </c>
      <c r="F102" s="103">
        <v>7102.49</v>
      </c>
      <c r="G102" s="127"/>
      <c r="H102" s="128"/>
      <c r="I102" s="129"/>
      <c r="J102" s="102"/>
      <c r="K102" s="127"/>
      <c r="L102" s="128"/>
      <c r="M102" s="129"/>
      <c r="N102" s="102"/>
      <c r="O102" s="109">
        <f t="shared" si="7"/>
        <v>0</v>
      </c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</row>
    <row r="103" spans="1:55" s="34" customFormat="1" ht="15.75">
      <c r="A103" s="223"/>
      <c r="B103" s="58"/>
      <c r="C103" s="59" t="s">
        <v>116</v>
      </c>
      <c r="D103" s="60">
        <v>8</v>
      </c>
      <c r="E103" s="108">
        <v>122.532</v>
      </c>
      <c r="F103" s="109">
        <v>136450.08</v>
      </c>
      <c r="G103" s="130">
        <v>216</v>
      </c>
      <c r="H103" s="131">
        <v>39635</v>
      </c>
      <c r="I103" s="132"/>
      <c r="J103" s="108"/>
      <c r="K103" s="130">
        <v>282</v>
      </c>
      <c r="L103" s="131">
        <v>2821</v>
      </c>
      <c r="M103" s="132"/>
      <c r="N103" s="108"/>
      <c r="O103" s="109">
        <f t="shared" si="7"/>
        <v>42456</v>
      </c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</row>
    <row r="104" spans="1:55" s="34" customFormat="1" ht="15.75">
      <c r="A104" s="154"/>
      <c r="B104" s="62"/>
      <c r="C104" s="63" t="s">
        <v>43</v>
      </c>
      <c r="D104" s="64">
        <v>1</v>
      </c>
      <c r="E104" s="115">
        <v>0.083</v>
      </c>
      <c r="F104" s="116">
        <v>88.23</v>
      </c>
      <c r="G104" s="133"/>
      <c r="H104" s="134"/>
      <c r="I104" s="135"/>
      <c r="J104" s="115"/>
      <c r="K104" s="133"/>
      <c r="L104" s="134"/>
      <c r="M104" s="135"/>
      <c r="N104" s="115"/>
      <c r="O104" s="109">
        <f t="shared" si="7"/>
        <v>0</v>
      </c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</row>
    <row r="105" spans="1:55" s="34" customFormat="1" ht="15.75">
      <c r="A105" s="154"/>
      <c r="B105" s="62"/>
      <c r="C105" s="63" t="s">
        <v>44</v>
      </c>
      <c r="D105" s="64"/>
      <c r="E105" s="115"/>
      <c r="F105" s="116"/>
      <c r="G105" s="133"/>
      <c r="H105" s="134"/>
      <c r="I105" s="135"/>
      <c r="J105" s="115"/>
      <c r="K105" s="133"/>
      <c r="L105" s="134"/>
      <c r="M105" s="135"/>
      <c r="N105" s="115"/>
      <c r="O105" s="109">
        <f t="shared" si="7"/>
        <v>0</v>
      </c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</row>
    <row r="106" spans="1:55" s="34" customFormat="1" ht="15.75">
      <c r="A106" s="223"/>
      <c r="B106" s="58"/>
      <c r="C106" s="59" t="s">
        <v>42</v>
      </c>
      <c r="D106" s="60">
        <v>1</v>
      </c>
      <c r="E106" s="108">
        <v>1.001</v>
      </c>
      <c r="F106" s="109">
        <v>1064.06</v>
      </c>
      <c r="G106" s="130">
        <v>30</v>
      </c>
      <c r="H106" s="131">
        <v>13132.95</v>
      </c>
      <c r="I106" s="132"/>
      <c r="J106" s="108"/>
      <c r="K106" s="130">
        <v>140</v>
      </c>
      <c r="L106" s="131">
        <v>8786.51</v>
      </c>
      <c r="M106" s="132"/>
      <c r="N106" s="108"/>
      <c r="O106" s="109">
        <f t="shared" si="7"/>
        <v>21919.46</v>
      </c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</row>
    <row r="107" spans="1:55" s="34" customFormat="1" ht="15.75">
      <c r="A107" s="154"/>
      <c r="B107" s="62"/>
      <c r="C107" s="59" t="s">
        <v>115</v>
      </c>
      <c r="D107" s="60">
        <v>4</v>
      </c>
      <c r="E107" s="108">
        <v>335.233</v>
      </c>
      <c r="F107" s="109">
        <v>364359.5</v>
      </c>
      <c r="G107" s="130"/>
      <c r="H107" s="131"/>
      <c r="I107" s="132"/>
      <c r="J107" s="108"/>
      <c r="K107" s="130"/>
      <c r="L107" s="131"/>
      <c r="M107" s="132"/>
      <c r="N107" s="108"/>
      <c r="O107" s="109">
        <f t="shared" si="7"/>
        <v>0</v>
      </c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</row>
    <row r="108" spans="1:55" s="34" customFormat="1" ht="15.75" customHeight="1" thickBot="1">
      <c r="A108" s="154"/>
      <c r="B108" s="62"/>
      <c r="C108" s="169" t="s">
        <v>171</v>
      </c>
      <c r="D108" s="64"/>
      <c r="E108" s="115"/>
      <c r="F108" s="116"/>
      <c r="G108" s="133">
        <v>138</v>
      </c>
      <c r="H108" s="134">
        <v>24635.92</v>
      </c>
      <c r="I108" s="135"/>
      <c r="J108" s="115"/>
      <c r="K108" s="133">
        <v>690</v>
      </c>
      <c r="L108" s="134">
        <v>34075.9</v>
      </c>
      <c r="M108" s="135"/>
      <c r="N108" s="115"/>
      <c r="O108" s="109">
        <f t="shared" si="7"/>
        <v>58711.82</v>
      </c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  <c r="AW108" s="251"/>
      <c r="AX108" s="251"/>
      <c r="AY108" s="251"/>
      <c r="AZ108" s="251"/>
      <c r="BA108" s="251"/>
      <c r="BB108" s="251"/>
      <c r="BC108" s="251"/>
    </row>
    <row r="109" spans="1:55" s="34" customFormat="1" ht="13.5" customHeight="1" thickBot="1">
      <c r="A109" s="222"/>
      <c r="B109" s="65"/>
      <c r="C109" s="53" t="s">
        <v>107</v>
      </c>
      <c r="D109" s="66">
        <f aca="true" t="shared" si="11" ref="D109:L109">SUM(D98:D108)</f>
        <v>27</v>
      </c>
      <c r="E109" s="122">
        <f t="shared" si="11"/>
        <v>1084.825</v>
      </c>
      <c r="F109" s="123">
        <f t="shared" si="11"/>
        <v>1210900.9</v>
      </c>
      <c r="G109" s="124">
        <f t="shared" si="11"/>
        <v>460</v>
      </c>
      <c r="H109" s="125">
        <f t="shared" si="11"/>
        <v>114798.06</v>
      </c>
      <c r="I109" s="126">
        <f t="shared" si="11"/>
        <v>6.7</v>
      </c>
      <c r="J109" s="122">
        <f t="shared" si="11"/>
        <v>644.56</v>
      </c>
      <c r="K109" s="124">
        <f t="shared" si="11"/>
        <v>1429</v>
      </c>
      <c r="L109" s="125">
        <f t="shared" si="11"/>
        <v>61830.25</v>
      </c>
      <c r="M109" s="126"/>
      <c r="N109" s="122"/>
      <c r="O109" s="123">
        <f aca="true" t="shared" si="12" ref="O109:O160">H109+J109+L109+N109</f>
        <v>177272.87</v>
      </c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  <c r="AW109" s="251"/>
      <c r="AX109" s="251"/>
      <c r="AY109" s="251"/>
      <c r="AZ109" s="251"/>
      <c r="BA109" s="251"/>
      <c r="BB109" s="251"/>
      <c r="BC109" s="251"/>
    </row>
    <row r="110" spans="1:55" s="34" customFormat="1" ht="15.75">
      <c r="A110" s="153">
        <v>9</v>
      </c>
      <c r="B110" s="55" t="s">
        <v>45</v>
      </c>
      <c r="C110" s="56" t="s">
        <v>55</v>
      </c>
      <c r="D110" s="57">
        <v>9</v>
      </c>
      <c r="E110" s="102">
        <v>42.963</v>
      </c>
      <c r="F110" s="103">
        <v>39503.85</v>
      </c>
      <c r="G110" s="146">
        <v>494.489</v>
      </c>
      <c r="H110" s="147">
        <v>124062.42</v>
      </c>
      <c r="I110" s="129">
        <v>127.674</v>
      </c>
      <c r="J110" s="102">
        <v>13821.02</v>
      </c>
      <c r="K110" s="146">
        <v>1564.456</v>
      </c>
      <c r="L110" s="147">
        <v>62464.61</v>
      </c>
      <c r="M110" s="129"/>
      <c r="N110" s="102"/>
      <c r="O110" s="139">
        <f t="shared" si="12"/>
        <v>200348.05</v>
      </c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  <c r="AX110" s="251"/>
      <c r="AY110" s="251"/>
      <c r="AZ110" s="251"/>
      <c r="BA110" s="251"/>
      <c r="BB110" s="251"/>
      <c r="BC110" s="251"/>
    </row>
    <row r="111" spans="1:55" s="34" customFormat="1" ht="15.75">
      <c r="A111" s="153"/>
      <c r="B111" s="55"/>
      <c r="C111" s="56" t="s">
        <v>172</v>
      </c>
      <c r="D111" s="57">
        <v>1</v>
      </c>
      <c r="E111" s="102">
        <v>0.4</v>
      </c>
      <c r="F111" s="103">
        <v>433.6</v>
      </c>
      <c r="G111" s="127">
        <v>29.5</v>
      </c>
      <c r="H111" s="128">
        <v>12948.47</v>
      </c>
      <c r="I111" s="129"/>
      <c r="J111" s="102"/>
      <c r="K111" s="127">
        <v>67</v>
      </c>
      <c r="L111" s="128">
        <v>3037.42</v>
      </c>
      <c r="M111" s="129"/>
      <c r="N111" s="102"/>
      <c r="O111" s="140">
        <f t="shared" si="12"/>
        <v>15985.89</v>
      </c>
      <c r="P111" s="251"/>
      <c r="Q111" s="251"/>
      <c r="R111" s="251"/>
      <c r="S111" s="251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  <c r="BB111" s="251"/>
      <c r="BC111" s="251"/>
    </row>
    <row r="112" spans="1:55" s="34" customFormat="1" ht="15.75">
      <c r="A112" s="223"/>
      <c r="B112" s="58"/>
      <c r="C112" s="59" t="s">
        <v>192</v>
      </c>
      <c r="D112" s="60">
        <v>2</v>
      </c>
      <c r="E112" s="108">
        <v>33.752</v>
      </c>
      <c r="F112" s="109">
        <v>36587.17</v>
      </c>
      <c r="G112" s="130"/>
      <c r="H112" s="131"/>
      <c r="I112" s="132"/>
      <c r="J112" s="108"/>
      <c r="K112" s="130"/>
      <c r="L112" s="131"/>
      <c r="M112" s="132"/>
      <c r="N112" s="108"/>
      <c r="O112" s="116">
        <f t="shared" si="12"/>
        <v>0</v>
      </c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  <c r="AU112" s="251"/>
      <c r="AV112" s="251"/>
      <c r="AW112" s="251"/>
      <c r="AX112" s="251"/>
      <c r="AY112" s="251"/>
      <c r="AZ112" s="251"/>
      <c r="BA112" s="251"/>
      <c r="BB112" s="251"/>
      <c r="BC112" s="251"/>
    </row>
    <row r="113" spans="1:55" s="34" customFormat="1" ht="15.75">
      <c r="A113" s="223"/>
      <c r="B113" s="58"/>
      <c r="C113" s="59" t="s">
        <v>45</v>
      </c>
      <c r="D113" s="60">
        <v>4</v>
      </c>
      <c r="E113" s="108">
        <v>12.079</v>
      </c>
      <c r="F113" s="109">
        <v>10827.8</v>
      </c>
      <c r="G113" s="130">
        <v>81.97</v>
      </c>
      <c r="H113" s="131">
        <v>57196.5</v>
      </c>
      <c r="I113" s="132">
        <v>3.115</v>
      </c>
      <c r="J113" s="108">
        <v>1517.99</v>
      </c>
      <c r="K113" s="130">
        <v>164.8</v>
      </c>
      <c r="L113" s="131">
        <v>13902.84</v>
      </c>
      <c r="M113" s="132"/>
      <c r="N113" s="108"/>
      <c r="O113" s="116">
        <f t="shared" si="12"/>
        <v>72617.33</v>
      </c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1"/>
      <c r="AZ113" s="251"/>
      <c r="BA113" s="251"/>
      <c r="BB113" s="251"/>
      <c r="BC113" s="251"/>
    </row>
    <row r="114" spans="1:55" s="34" customFormat="1" ht="15.75">
      <c r="A114" s="223"/>
      <c r="B114" s="58"/>
      <c r="C114" s="59" t="s">
        <v>57</v>
      </c>
      <c r="D114" s="60">
        <v>20</v>
      </c>
      <c r="E114" s="108">
        <v>4072.972</v>
      </c>
      <c r="F114" s="109">
        <v>3772676.57</v>
      </c>
      <c r="G114" s="130">
        <v>370</v>
      </c>
      <c r="H114" s="131">
        <v>170195.76</v>
      </c>
      <c r="I114" s="132">
        <v>292.9</v>
      </c>
      <c r="J114" s="108">
        <v>55729.14</v>
      </c>
      <c r="K114" s="130">
        <v>1574</v>
      </c>
      <c r="L114" s="131">
        <v>92493.41</v>
      </c>
      <c r="M114" s="132"/>
      <c r="N114" s="108"/>
      <c r="O114" s="109">
        <f t="shared" si="12"/>
        <v>318418.31000000006</v>
      </c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251"/>
      <c r="BC114" s="251"/>
    </row>
    <row r="115" spans="1:55" s="34" customFormat="1" ht="15.75">
      <c r="A115" s="223"/>
      <c r="B115" s="58"/>
      <c r="C115" s="59" t="s">
        <v>58</v>
      </c>
      <c r="D115" s="60">
        <v>8</v>
      </c>
      <c r="E115" s="108">
        <v>281.289</v>
      </c>
      <c r="F115" s="109">
        <v>304481.11</v>
      </c>
      <c r="G115" s="130"/>
      <c r="H115" s="131"/>
      <c r="I115" s="132"/>
      <c r="J115" s="108"/>
      <c r="K115" s="130"/>
      <c r="L115" s="131"/>
      <c r="M115" s="132"/>
      <c r="N115" s="108"/>
      <c r="O115" s="116">
        <f t="shared" si="12"/>
        <v>0</v>
      </c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251"/>
      <c r="BC115" s="251"/>
    </row>
    <row r="116" spans="1:55" s="34" customFormat="1" ht="15.75">
      <c r="A116" s="223"/>
      <c r="B116" s="58"/>
      <c r="C116" s="59" t="s">
        <v>54</v>
      </c>
      <c r="D116" s="60">
        <v>11</v>
      </c>
      <c r="E116" s="108">
        <v>12.117</v>
      </c>
      <c r="F116" s="109">
        <v>11742.38</v>
      </c>
      <c r="G116" s="130">
        <v>48</v>
      </c>
      <c r="H116" s="131">
        <v>13321.21</v>
      </c>
      <c r="I116" s="132">
        <v>9</v>
      </c>
      <c r="J116" s="108">
        <v>728.33</v>
      </c>
      <c r="K116" s="130">
        <v>238</v>
      </c>
      <c r="L116" s="131">
        <v>9302.16</v>
      </c>
      <c r="M116" s="132"/>
      <c r="N116" s="108"/>
      <c r="O116" s="116">
        <f t="shared" si="12"/>
        <v>23351.699999999997</v>
      </c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</row>
    <row r="117" spans="1:55" s="34" customFormat="1" ht="15.75">
      <c r="A117" s="223"/>
      <c r="B117" s="58"/>
      <c r="C117" s="59" t="s">
        <v>143</v>
      </c>
      <c r="D117" s="60">
        <v>1</v>
      </c>
      <c r="E117" s="108">
        <v>6.593</v>
      </c>
      <c r="F117" s="109">
        <v>5840.3</v>
      </c>
      <c r="G117" s="130">
        <v>14</v>
      </c>
      <c r="H117" s="131">
        <v>4417.77</v>
      </c>
      <c r="I117" s="132"/>
      <c r="J117" s="108"/>
      <c r="K117" s="130">
        <v>28</v>
      </c>
      <c r="L117" s="131">
        <v>793.01</v>
      </c>
      <c r="M117" s="132"/>
      <c r="N117" s="108"/>
      <c r="O117" s="109">
        <f t="shared" si="12"/>
        <v>5210.780000000001</v>
      </c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251"/>
    </row>
    <row r="118" spans="1:55" s="34" customFormat="1" ht="15.75">
      <c r="A118" s="154"/>
      <c r="B118" s="62"/>
      <c r="C118" s="63" t="s">
        <v>56</v>
      </c>
      <c r="D118" s="64">
        <v>2</v>
      </c>
      <c r="E118" s="115">
        <v>0.7</v>
      </c>
      <c r="F118" s="116">
        <v>620.08</v>
      </c>
      <c r="G118" s="133"/>
      <c r="H118" s="134"/>
      <c r="I118" s="135"/>
      <c r="J118" s="115"/>
      <c r="K118" s="133"/>
      <c r="L118" s="134"/>
      <c r="M118" s="135"/>
      <c r="N118" s="115"/>
      <c r="O118" s="116">
        <f t="shared" si="12"/>
        <v>0</v>
      </c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</row>
    <row r="119" spans="1:55" s="34" customFormat="1" ht="15.75">
      <c r="A119" s="223"/>
      <c r="B119" s="58"/>
      <c r="C119" s="59" t="s">
        <v>138</v>
      </c>
      <c r="D119" s="60">
        <v>2</v>
      </c>
      <c r="E119" s="108">
        <v>42.001</v>
      </c>
      <c r="F119" s="109">
        <v>37205.89</v>
      </c>
      <c r="G119" s="130">
        <v>76</v>
      </c>
      <c r="H119" s="131">
        <v>27798.19</v>
      </c>
      <c r="I119" s="132"/>
      <c r="J119" s="108"/>
      <c r="K119" s="130">
        <v>200</v>
      </c>
      <c r="L119" s="131">
        <v>8789.61</v>
      </c>
      <c r="M119" s="132"/>
      <c r="N119" s="108"/>
      <c r="O119" s="116">
        <f t="shared" si="12"/>
        <v>36587.8</v>
      </c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  <c r="AM119" s="251"/>
      <c r="AN119" s="251"/>
      <c r="AO119" s="251"/>
      <c r="AP119" s="251"/>
      <c r="AQ119" s="251"/>
      <c r="AR119" s="251"/>
      <c r="AS119" s="251"/>
      <c r="AT119" s="251"/>
      <c r="AU119" s="251"/>
      <c r="AV119" s="251"/>
      <c r="AW119" s="251"/>
      <c r="AX119" s="251"/>
      <c r="AY119" s="251"/>
      <c r="AZ119" s="251"/>
      <c r="BA119" s="251"/>
      <c r="BB119" s="251"/>
      <c r="BC119" s="251"/>
    </row>
    <row r="120" spans="1:55" s="74" customFormat="1" ht="15.75">
      <c r="A120" s="153"/>
      <c r="B120" s="72"/>
      <c r="C120" s="73" t="s">
        <v>159</v>
      </c>
      <c r="D120" s="57"/>
      <c r="E120" s="102"/>
      <c r="F120" s="103"/>
      <c r="G120" s="127">
        <v>10</v>
      </c>
      <c r="H120" s="128">
        <v>2533.7</v>
      </c>
      <c r="I120" s="129">
        <v>2.7</v>
      </c>
      <c r="J120" s="102">
        <v>606.14</v>
      </c>
      <c r="K120" s="127">
        <v>60</v>
      </c>
      <c r="L120" s="128">
        <v>1959.76</v>
      </c>
      <c r="M120" s="129"/>
      <c r="N120" s="102"/>
      <c r="O120" s="116">
        <f t="shared" si="12"/>
        <v>5099.599999999999</v>
      </c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1"/>
      <c r="AN120" s="251"/>
      <c r="AO120" s="251"/>
      <c r="AP120" s="251"/>
      <c r="AQ120" s="251"/>
      <c r="AR120" s="251"/>
      <c r="AS120" s="251"/>
      <c r="AT120" s="251"/>
      <c r="AU120" s="251"/>
      <c r="AV120" s="251"/>
      <c r="AW120" s="251"/>
      <c r="AX120" s="251"/>
      <c r="AY120" s="251"/>
      <c r="AZ120" s="251"/>
      <c r="BA120" s="251"/>
      <c r="BB120" s="251"/>
      <c r="BC120" s="251"/>
    </row>
    <row r="121" spans="1:55" s="34" customFormat="1" ht="15.75">
      <c r="A121" s="223"/>
      <c r="B121" s="58"/>
      <c r="C121" s="213" t="s">
        <v>160</v>
      </c>
      <c r="D121" s="60">
        <v>2</v>
      </c>
      <c r="E121" s="108">
        <v>20.522</v>
      </c>
      <c r="F121" s="109">
        <v>22752.44</v>
      </c>
      <c r="G121" s="130"/>
      <c r="H121" s="131"/>
      <c r="I121" s="132"/>
      <c r="J121" s="108"/>
      <c r="K121" s="130"/>
      <c r="L121" s="131"/>
      <c r="M121" s="132"/>
      <c r="N121" s="108"/>
      <c r="O121" s="109">
        <f t="shared" si="12"/>
        <v>0</v>
      </c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  <c r="BB121" s="251"/>
      <c r="BC121" s="251"/>
    </row>
    <row r="122" spans="1:55" s="34" customFormat="1" ht="15.75">
      <c r="A122" s="154"/>
      <c r="B122" s="62"/>
      <c r="C122" s="255" t="s">
        <v>206</v>
      </c>
      <c r="D122" s="64"/>
      <c r="E122" s="150"/>
      <c r="F122" s="278"/>
      <c r="G122" s="133"/>
      <c r="H122" s="271"/>
      <c r="I122" s="135"/>
      <c r="J122" s="150"/>
      <c r="K122" s="133"/>
      <c r="L122" s="271"/>
      <c r="M122" s="135"/>
      <c r="N122" s="150"/>
      <c r="O122" s="116">
        <v>188432.03</v>
      </c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  <c r="AM122" s="251"/>
      <c r="AN122" s="251"/>
      <c r="AO122" s="251"/>
      <c r="AP122" s="251"/>
      <c r="AQ122" s="251"/>
      <c r="AR122" s="251"/>
      <c r="AS122" s="251"/>
      <c r="AT122" s="251"/>
      <c r="AU122" s="251"/>
      <c r="AV122" s="251"/>
      <c r="AW122" s="251"/>
      <c r="AX122" s="251"/>
      <c r="AY122" s="251"/>
      <c r="AZ122" s="251"/>
      <c r="BA122" s="251"/>
      <c r="BB122" s="251"/>
      <c r="BC122" s="251"/>
    </row>
    <row r="123" spans="1:55" s="34" customFormat="1" ht="16.5" thickBot="1">
      <c r="A123" s="224"/>
      <c r="B123" s="191"/>
      <c r="C123" s="192" t="s">
        <v>139</v>
      </c>
      <c r="D123" s="193">
        <v>2</v>
      </c>
      <c r="E123" s="194">
        <v>33.751</v>
      </c>
      <c r="F123" s="190">
        <v>38164.48</v>
      </c>
      <c r="G123" s="195">
        <v>15</v>
      </c>
      <c r="H123" s="196">
        <v>6522.99</v>
      </c>
      <c r="I123" s="197">
        <v>3</v>
      </c>
      <c r="J123" s="194">
        <v>343.04</v>
      </c>
      <c r="K123" s="195">
        <v>120</v>
      </c>
      <c r="L123" s="196">
        <v>4133.18</v>
      </c>
      <c r="M123" s="197"/>
      <c r="N123" s="194"/>
      <c r="O123" s="190">
        <f t="shared" si="12"/>
        <v>10999.21</v>
      </c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251"/>
      <c r="AU123" s="251"/>
      <c r="AV123" s="251"/>
      <c r="AW123" s="251"/>
      <c r="AX123" s="251"/>
      <c r="AY123" s="251"/>
      <c r="AZ123" s="251"/>
      <c r="BA123" s="251"/>
      <c r="BB123" s="251"/>
      <c r="BC123" s="251"/>
    </row>
    <row r="124" spans="1:55" s="34" customFormat="1" ht="15" customHeight="1" thickBot="1">
      <c r="A124" s="222"/>
      <c r="B124" s="65"/>
      <c r="C124" s="53" t="s">
        <v>107</v>
      </c>
      <c r="D124" s="66">
        <f aca="true" t="shared" si="13" ref="D124:O124">SUM(D110:D123)</f>
        <v>64</v>
      </c>
      <c r="E124" s="122">
        <f t="shared" si="13"/>
        <v>4559.139</v>
      </c>
      <c r="F124" s="123">
        <f t="shared" si="13"/>
        <v>4280835.67</v>
      </c>
      <c r="G124" s="124">
        <f t="shared" si="13"/>
        <v>1138.959</v>
      </c>
      <c r="H124" s="125">
        <f t="shared" si="13"/>
        <v>418997.01000000007</v>
      </c>
      <c r="I124" s="126">
        <f t="shared" si="13"/>
        <v>438.38899999999995</v>
      </c>
      <c r="J124" s="122">
        <f t="shared" si="13"/>
        <v>72745.65999999999</v>
      </c>
      <c r="K124" s="124">
        <f t="shared" si="13"/>
        <v>4016.256</v>
      </c>
      <c r="L124" s="125">
        <f t="shared" si="13"/>
        <v>196876</v>
      </c>
      <c r="M124" s="126">
        <f t="shared" si="13"/>
        <v>0</v>
      </c>
      <c r="N124" s="122">
        <f t="shared" si="13"/>
        <v>0</v>
      </c>
      <c r="O124" s="123">
        <f t="shared" si="13"/>
        <v>877050.7000000001</v>
      </c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1"/>
      <c r="BC124" s="251"/>
    </row>
    <row r="125" spans="1:55" s="34" customFormat="1" ht="15.75">
      <c r="A125" s="153">
        <v>10</v>
      </c>
      <c r="B125" s="55" t="s">
        <v>59</v>
      </c>
      <c r="C125" s="56" t="s">
        <v>62</v>
      </c>
      <c r="D125" s="57">
        <v>9</v>
      </c>
      <c r="E125" s="102">
        <v>16.929</v>
      </c>
      <c r="F125" s="103">
        <v>14737.21</v>
      </c>
      <c r="G125" s="127">
        <v>50.212</v>
      </c>
      <c r="H125" s="128">
        <v>19866.97</v>
      </c>
      <c r="I125" s="129"/>
      <c r="J125" s="102"/>
      <c r="K125" s="127">
        <v>52.76</v>
      </c>
      <c r="L125" s="128">
        <v>3583.33</v>
      </c>
      <c r="M125" s="129"/>
      <c r="N125" s="102"/>
      <c r="O125" s="140">
        <f t="shared" si="12"/>
        <v>23450.300000000003</v>
      </c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1"/>
      <c r="BC125" s="251"/>
    </row>
    <row r="126" spans="1:55" s="34" customFormat="1" ht="15.75">
      <c r="A126" s="257"/>
      <c r="B126" s="58"/>
      <c r="C126" s="59" t="s">
        <v>144</v>
      </c>
      <c r="D126" s="60">
        <v>1</v>
      </c>
      <c r="E126" s="108">
        <v>0.587</v>
      </c>
      <c r="F126" s="109">
        <v>623.98</v>
      </c>
      <c r="G126" s="130">
        <v>91</v>
      </c>
      <c r="H126" s="131">
        <v>30317.49</v>
      </c>
      <c r="I126" s="132">
        <v>46</v>
      </c>
      <c r="J126" s="108">
        <v>10622.78</v>
      </c>
      <c r="K126" s="130">
        <v>460</v>
      </c>
      <c r="L126" s="131">
        <v>18437.52</v>
      </c>
      <c r="M126" s="132"/>
      <c r="N126" s="108"/>
      <c r="O126" s="116">
        <f t="shared" si="12"/>
        <v>59377.79000000001</v>
      </c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</row>
    <row r="127" spans="1:55" s="34" customFormat="1" ht="15.75">
      <c r="A127" s="257"/>
      <c r="B127" s="58"/>
      <c r="C127" s="59" t="s">
        <v>63</v>
      </c>
      <c r="D127" s="60">
        <v>5</v>
      </c>
      <c r="E127" s="108">
        <v>12.073</v>
      </c>
      <c r="F127" s="109">
        <v>9898.71</v>
      </c>
      <c r="G127" s="130">
        <v>6</v>
      </c>
      <c r="H127" s="131">
        <v>1827.28</v>
      </c>
      <c r="I127" s="132"/>
      <c r="J127" s="108"/>
      <c r="K127" s="130">
        <v>12</v>
      </c>
      <c r="L127" s="131">
        <v>364.25</v>
      </c>
      <c r="M127" s="132"/>
      <c r="N127" s="108"/>
      <c r="O127" s="116">
        <f t="shared" si="12"/>
        <v>2191.5299999999997</v>
      </c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</row>
    <row r="128" spans="1:55" s="34" customFormat="1" ht="15.75">
      <c r="A128" s="257"/>
      <c r="B128" s="58"/>
      <c r="C128" s="59" t="s">
        <v>61</v>
      </c>
      <c r="D128" s="60">
        <v>2</v>
      </c>
      <c r="E128" s="108">
        <v>1.407</v>
      </c>
      <c r="F128" s="109">
        <v>1381.55</v>
      </c>
      <c r="G128" s="130">
        <v>10.5</v>
      </c>
      <c r="H128" s="131">
        <v>3061.94</v>
      </c>
      <c r="I128" s="132">
        <v>1.5</v>
      </c>
      <c r="J128" s="108">
        <v>489.61</v>
      </c>
      <c r="K128" s="130">
        <v>35</v>
      </c>
      <c r="L128" s="131">
        <v>899.32</v>
      </c>
      <c r="M128" s="132">
        <v>3.5</v>
      </c>
      <c r="N128" s="108">
        <v>188.63</v>
      </c>
      <c r="O128" s="116">
        <f t="shared" si="12"/>
        <v>4639.5</v>
      </c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  <c r="BB128" s="251"/>
      <c r="BC128" s="251"/>
    </row>
    <row r="129" spans="1:55" s="34" customFormat="1" ht="15.75">
      <c r="A129" s="257"/>
      <c r="B129" s="58"/>
      <c r="C129" s="59" t="s">
        <v>59</v>
      </c>
      <c r="D129" s="60">
        <v>13</v>
      </c>
      <c r="E129" s="108">
        <v>18.764</v>
      </c>
      <c r="F129" s="109">
        <v>18808.72</v>
      </c>
      <c r="G129" s="130">
        <v>6</v>
      </c>
      <c r="H129" s="131">
        <v>2700</v>
      </c>
      <c r="I129" s="132"/>
      <c r="J129" s="108"/>
      <c r="K129" s="130">
        <v>6</v>
      </c>
      <c r="L129" s="131">
        <v>565.5</v>
      </c>
      <c r="M129" s="132"/>
      <c r="N129" s="108"/>
      <c r="O129" s="116">
        <f t="shared" si="12"/>
        <v>3265.5</v>
      </c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251"/>
      <c r="BA129" s="251"/>
      <c r="BB129" s="251"/>
      <c r="BC129" s="251"/>
    </row>
    <row r="130" spans="1:55" s="34" customFormat="1" ht="15.75">
      <c r="A130" s="257"/>
      <c r="B130" s="58"/>
      <c r="C130" s="59" t="s">
        <v>60</v>
      </c>
      <c r="D130" s="60">
        <v>3</v>
      </c>
      <c r="E130" s="108">
        <v>22.572</v>
      </c>
      <c r="F130" s="109">
        <v>24468.04</v>
      </c>
      <c r="G130" s="130"/>
      <c r="H130" s="131"/>
      <c r="I130" s="132"/>
      <c r="J130" s="108"/>
      <c r="K130" s="130"/>
      <c r="L130" s="131"/>
      <c r="M130" s="132"/>
      <c r="N130" s="108"/>
      <c r="O130" s="116">
        <f t="shared" si="12"/>
        <v>0</v>
      </c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</row>
    <row r="131" spans="1:55" s="34" customFormat="1" ht="15.75">
      <c r="A131" s="154"/>
      <c r="B131" s="62"/>
      <c r="C131" s="63" t="s">
        <v>64</v>
      </c>
      <c r="D131" s="64">
        <v>3</v>
      </c>
      <c r="E131" s="115">
        <v>68.109</v>
      </c>
      <c r="F131" s="116">
        <v>62487.89</v>
      </c>
      <c r="G131" s="133">
        <v>154.099</v>
      </c>
      <c r="H131" s="134">
        <v>58286.25</v>
      </c>
      <c r="I131" s="135">
        <v>84</v>
      </c>
      <c r="J131" s="115">
        <v>30377.49</v>
      </c>
      <c r="K131" s="133">
        <v>847.654</v>
      </c>
      <c r="L131" s="134">
        <v>46612.81</v>
      </c>
      <c r="M131" s="135"/>
      <c r="N131" s="115"/>
      <c r="O131" s="116">
        <f t="shared" si="12"/>
        <v>135276.55</v>
      </c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251"/>
    </row>
    <row r="132" spans="1:55" s="34" customFormat="1" ht="15.75">
      <c r="A132" s="154"/>
      <c r="B132" s="62"/>
      <c r="C132" s="170" t="s">
        <v>145</v>
      </c>
      <c r="D132" s="60">
        <v>7</v>
      </c>
      <c r="E132" s="108">
        <v>42.721</v>
      </c>
      <c r="F132" s="109">
        <v>46382.08</v>
      </c>
      <c r="G132" s="130">
        <v>133.9</v>
      </c>
      <c r="H132" s="131">
        <v>62938.46</v>
      </c>
      <c r="I132" s="132">
        <v>13.17</v>
      </c>
      <c r="J132" s="108">
        <v>4885.02</v>
      </c>
      <c r="K132" s="130">
        <v>583.22</v>
      </c>
      <c r="L132" s="131">
        <v>41584.3</v>
      </c>
      <c r="M132" s="132"/>
      <c r="N132" s="108"/>
      <c r="O132" s="109">
        <f t="shared" si="12"/>
        <v>109407.78</v>
      </c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</row>
    <row r="133" spans="1:55" s="34" customFormat="1" ht="16.5" thickBot="1">
      <c r="A133" s="155"/>
      <c r="B133" s="75"/>
      <c r="C133" s="280" t="s">
        <v>206</v>
      </c>
      <c r="D133" s="77"/>
      <c r="E133" s="281"/>
      <c r="F133" s="140"/>
      <c r="G133" s="142"/>
      <c r="H133" s="143"/>
      <c r="I133" s="144"/>
      <c r="J133" s="141"/>
      <c r="K133" s="142"/>
      <c r="L133" s="143"/>
      <c r="M133" s="144"/>
      <c r="N133" s="141"/>
      <c r="O133" s="140">
        <v>27150.26</v>
      </c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  <c r="BB133" s="251"/>
      <c r="BC133" s="251"/>
    </row>
    <row r="134" spans="1:55" s="34" customFormat="1" ht="14.25" customHeight="1" thickBot="1">
      <c r="A134" s="279"/>
      <c r="B134" s="65"/>
      <c r="C134" s="42" t="s">
        <v>107</v>
      </c>
      <c r="D134" s="66">
        <f aca="true" t="shared" si="14" ref="D134:N134">SUM(D125:D132)</f>
        <v>43</v>
      </c>
      <c r="E134" s="122">
        <f t="shared" si="14"/>
        <v>183.16199999999998</v>
      </c>
      <c r="F134" s="123">
        <f t="shared" si="14"/>
        <v>178788.18</v>
      </c>
      <c r="G134" s="124">
        <f t="shared" si="14"/>
        <v>451.711</v>
      </c>
      <c r="H134" s="125">
        <f t="shared" si="14"/>
        <v>178998.39</v>
      </c>
      <c r="I134" s="126">
        <f t="shared" si="14"/>
        <v>144.67</v>
      </c>
      <c r="J134" s="122">
        <f t="shared" si="14"/>
        <v>46374.90000000001</v>
      </c>
      <c r="K134" s="124">
        <f t="shared" si="14"/>
        <v>1996.634</v>
      </c>
      <c r="L134" s="125">
        <f t="shared" si="14"/>
        <v>112047.03</v>
      </c>
      <c r="M134" s="126">
        <f t="shared" si="14"/>
        <v>3.5</v>
      </c>
      <c r="N134" s="122">
        <f t="shared" si="14"/>
        <v>188.63</v>
      </c>
      <c r="O134" s="123">
        <f>SUM(O125:O133)</f>
        <v>364759.20999999996</v>
      </c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</row>
    <row r="135" spans="1:55" s="34" customFormat="1" ht="15.75">
      <c r="A135" s="156">
        <v>11</v>
      </c>
      <c r="B135" s="249" t="s">
        <v>93</v>
      </c>
      <c r="C135" s="78" t="s">
        <v>94</v>
      </c>
      <c r="D135" s="79">
        <v>4</v>
      </c>
      <c r="E135" s="145">
        <v>12</v>
      </c>
      <c r="F135" s="139">
        <v>10313.04</v>
      </c>
      <c r="G135" s="146"/>
      <c r="H135" s="147"/>
      <c r="I135" s="148"/>
      <c r="J135" s="145"/>
      <c r="K135" s="146"/>
      <c r="L135" s="147"/>
      <c r="M135" s="148"/>
      <c r="N135" s="145"/>
      <c r="O135" s="149">
        <f t="shared" si="12"/>
        <v>0</v>
      </c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  <c r="BB135" s="251"/>
      <c r="BC135" s="251"/>
    </row>
    <row r="136" spans="1:55" s="34" customFormat="1" ht="15.75">
      <c r="A136" s="153"/>
      <c r="B136" s="55"/>
      <c r="C136" s="170" t="s">
        <v>95</v>
      </c>
      <c r="D136" s="60">
        <v>5</v>
      </c>
      <c r="E136" s="108">
        <v>48.263</v>
      </c>
      <c r="F136" s="109">
        <v>37875.51</v>
      </c>
      <c r="G136" s="130">
        <v>46.05</v>
      </c>
      <c r="H136" s="131">
        <v>14417.38</v>
      </c>
      <c r="I136" s="132">
        <v>23.86</v>
      </c>
      <c r="J136" s="131">
        <v>1741.1</v>
      </c>
      <c r="K136" s="130">
        <v>46.05</v>
      </c>
      <c r="L136" s="131">
        <v>20092.48</v>
      </c>
      <c r="M136" s="132"/>
      <c r="N136" s="108"/>
      <c r="O136" s="109">
        <f>H136+J136+L136+N136</f>
        <v>36250.96</v>
      </c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</row>
    <row r="137" spans="1:55" s="34" customFormat="1" ht="15.75">
      <c r="A137" s="153"/>
      <c r="B137" s="55"/>
      <c r="C137" s="56" t="s">
        <v>96</v>
      </c>
      <c r="D137" s="57">
        <v>2</v>
      </c>
      <c r="E137" s="102">
        <v>207.574</v>
      </c>
      <c r="F137" s="103">
        <v>187740.84</v>
      </c>
      <c r="G137" s="127">
        <v>193</v>
      </c>
      <c r="H137" s="128">
        <v>71655.54</v>
      </c>
      <c r="I137" s="129"/>
      <c r="J137" s="102"/>
      <c r="K137" s="127">
        <v>1158</v>
      </c>
      <c r="L137" s="128">
        <v>26580.5</v>
      </c>
      <c r="M137" s="129"/>
      <c r="N137" s="102"/>
      <c r="O137" s="103">
        <f t="shared" si="12"/>
        <v>98236.04</v>
      </c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1"/>
      <c r="AJ137" s="251"/>
      <c r="AK137" s="251"/>
      <c r="AL137" s="251"/>
      <c r="AM137" s="251"/>
      <c r="AN137" s="251"/>
      <c r="AO137" s="251"/>
      <c r="AP137" s="251"/>
      <c r="AQ137" s="251"/>
      <c r="AR137" s="251"/>
      <c r="AS137" s="251"/>
      <c r="AT137" s="251"/>
      <c r="AU137" s="251"/>
      <c r="AV137" s="251"/>
      <c r="AW137" s="251"/>
      <c r="AX137" s="251"/>
      <c r="AY137" s="251"/>
      <c r="AZ137" s="251"/>
      <c r="BA137" s="251"/>
      <c r="BB137" s="251"/>
      <c r="BC137" s="251"/>
    </row>
    <row r="138" spans="1:55" s="34" customFormat="1" ht="15.75">
      <c r="A138" s="223"/>
      <c r="B138" s="58"/>
      <c r="C138" s="56" t="s">
        <v>193</v>
      </c>
      <c r="D138" s="57">
        <v>2</v>
      </c>
      <c r="E138" s="102">
        <v>41.334</v>
      </c>
      <c r="F138" s="103">
        <v>43804.52</v>
      </c>
      <c r="G138" s="127"/>
      <c r="H138" s="128"/>
      <c r="I138" s="129"/>
      <c r="J138" s="102"/>
      <c r="K138" s="127"/>
      <c r="L138" s="128"/>
      <c r="M138" s="129"/>
      <c r="N138" s="102"/>
      <c r="O138" s="109">
        <f t="shared" si="12"/>
        <v>0</v>
      </c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/>
      <c r="AY138" s="251"/>
      <c r="AZ138" s="251"/>
      <c r="BA138" s="251"/>
      <c r="BB138" s="251"/>
      <c r="BC138" s="251"/>
    </row>
    <row r="139" spans="1:55" s="34" customFormat="1" ht="15.75">
      <c r="A139" s="257"/>
      <c r="B139" s="58"/>
      <c r="C139" s="56" t="s">
        <v>209</v>
      </c>
      <c r="D139" s="57">
        <v>1</v>
      </c>
      <c r="E139" s="102">
        <v>13.528</v>
      </c>
      <c r="F139" s="103">
        <v>15340.75</v>
      </c>
      <c r="G139" s="127"/>
      <c r="H139" s="128"/>
      <c r="I139" s="129"/>
      <c r="J139" s="102"/>
      <c r="K139" s="127"/>
      <c r="L139" s="128"/>
      <c r="M139" s="129"/>
      <c r="N139" s="102"/>
      <c r="O139" s="140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</row>
    <row r="140" spans="1:55" s="34" customFormat="1" ht="16.5" thickBot="1">
      <c r="A140" s="223"/>
      <c r="B140" s="58"/>
      <c r="C140" s="59" t="s">
        <v>194</v>
      </c>
      <c r="D140" s="60">
        <v>1</v>
      </c>
      <c r="E140" s="108">
        <v>0.3</v>
      </c>
      <c r="F140" s="109">
        <v>325.2</v>
      </c>
      <c r="G140" s="130"/>
      <c r="H140" s="131"/>
      <c r="I140" s="132"/>
      <c r="J140" s="108"/>
      <c r="K140" s="130"/>
      <c r="L140" s="131"/>
      <c r="M140" s="132"/>
      <c r="N140" s="108"/>
      <c r="O140" s="116">
        <f t="shared" si="12"/>
        <v>0</v>
      </c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</row>
    <row r="141" spans="1:55" s="34" customFormat="1" ht="14.25" customHeight="1" thickBot="1">
      <c r="A141" s="222"/>
      <c r="B141" s="65"/>
      <c r="C141" s="53" t="s">
        <v>107</v>
      </c>
      <c r="D141" s="66">
        <f>SUM(D135:D140)</f>
        <v>15</v>
      </c>
      <c r="E141" s="122">
        <f>SUM(E135:E140)</f>
        <v>322.999</v>
      </c>
      <c r="F141" s="171">
        <f aca="true" t="shared" si="15" ref="F141:N141">SUM(F135:F140)</f>
        <v>295399.86000000004</v>
      </c>
      <c r="G141" s="124">
        <f t="shared" si="15"/>
        <v>239.05</v>
      </c>
      <c r="H141" s="125">
        <f t="shared" si="15"/>
        <v>86072.92</v>
      </c>
      <c r="I141" s="126">
        <f t="shared" si="15"/>
        <v>23.86</v>
      </c>
      <c r="J141" s="122">
        <f t="shared" si="15"/>
        <v>1741.1</v>
      </c>
      <c r="K141" s="124">
        <f t="shared" si="15"/>
        <v>1204.05</v>
      </c>
      <c r="L141" s="125">
        <f t="shared" si="15"/>
        <v>46672.979999999996</v>
      </c>
      <c r="M141" s="126">
        <f t="shared" si="15"/>
        <v>0</v>
      </c>
      <c r="N141" s="122">
        <f t="shared" si="15"/>
        <v>0</v>
      </c>
      <c r="O141" s="123">
        <f t="shared" si="12"/>
        <v>134487</v>
      </c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  <c r="BB141" s="251"/>
      <c r="BC141" s="251"/>
    </row>
    <row r="142" spans="1:55" s="34" customFormat="1" ht="15.75">
      <c r="A142" s="153">
        <v>12</v>
      </c>
      <c r="B142" s="55" t="s">
        <v>65</v>
      </c>
      <c r="C142" s="56" t="s">
        <v>117</v>
      </c>
      <c r="D142" s="57">
        <v>5</v>
      </c>
      <c r="E142" s="102">
        <v>35.928999999999995</v>
      </c>
      <c r="F142" s="103">
        <v>35855.66</v>
      </c>
      <c r="G142" s="127">
        <v>439.00000000000006</v>
      </c>
      <c r="H142" s="128">
        <v>140053.12</v>
      </c>
      <c r="I142" s="129">
        <v>109.3</v>
      </c>
      <c r="J142" s="102">
        <v>11952.41</v>
      </c>
      <c r="K142" s="127">
        <v>2598</v>
      </c>
      <c r="L142" s="128">
        <v>140242.61000000002</v>
      </c>
      <c r="M142" s="129"/>
      <c r="N142" s="102"/>
      <c r="O142" s="139">
        <f t="shared" si="12"/>
        <v>292248.14</v>
      </c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251"/>
      <c r="AI142" s="251"/>
      <c r="AJ142" s="251"/>
      <c r="AK142" s="251"/>
      <c r="AL142" s="251"/>
      <c r="AM142" s="251"/>
      <c r="AN142" s="251"/>
      <c r="AO142" s="251"/>
      <c r="AP142" s="251"/>
      <c r="AQ142" s="251"/>
      <c r="AR142" s="251"/>
      <c r="AS142" s="251"/>
      <c r="AT142" s="251"/>
      <c r="AU142" s="251"/>
      <c r="AV142" s="251"/>
      <c r="AW142" s="251"/>
      <c r="AX142" s="251"/>
      <c r="AY142" s="251"/>
      <c r="AZ142" s="251"/>
      <c r="BA142" s="251"/>
      <c r="BB142" s="251"/>
      <c r="BC142" s="251"/>
    </row>
    <row r="143" spans="1:55" s="34" customFormat="1" ht="15.75">
      <c r="A143" s="153"/>
      <c r="B143" s="55"/>
      <c r="C143" s="63" t="s">
        <v>164</v>
      </c>
      <c r="D143" s="64">
        <v>2</v>
      </c>
      <c r="E143" s="150">
        <v>4.697</v>
      </c>
      <c r="F143" s="116">
        <v>4966.34</v>
      </c>
      <c r="G143" s="127"/>
      <c r="H143" s="128"/>
      <c r="I143" s="129"/>
      <c r="J143" s="102"/>
      <c r="K143" s="127"/>
      <c r="L143" s="128"/>
      <c r="M143" s="129"/>
      <c r="N143" s="102"/>
      <c r="O143" s="140">
        <f t="shared" si="12"/>
        <v>0</v>
      </c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251"/>
      <c r="AL143" s="251"/>
      <c r="AM143" s="251"/>
      <c r="AN143" s="251"/>
      <c r="AO143" s="251"/>
      <c r="AP143" s="251"/>
      <c r="AQ143" s="251"/>
      <c r="AR143" s="251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</row>
    <row r="144" spans="1:55" s="34" customFormat="1" ht="15" customHeight="1">
      <c r="A144" s="257"/>
      <c r="B144" s="58"/>
      <c r="C144" s="59" t="s">
        <v>118</v>
      </c>
      <c r="D144" s="60">
        <v>4</v>
      </c>
      <c r="E144" s="108">
        <v>4.677</v>
      </c>
      <c r="F144" s="109">
        <v>4633.2</v>
      </c>
      <c r="G144" s="130"/>
      <c r="H144" s="131"/>
      <c r="I144" s="132"/>
      <c r="J144" s="108"/>
      <c r="K144" s="130"/>
      <c r="L144" s="131"/>
      <c r="M144" s="132"/>
      <c r="N144" s="108"/>
      <c r="O144" s="109">
        <f t="shared" si="12"/>
        <v>0</v>
      </c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</row>
    <row r="145" spans="1:55" s="34" customFormat="1" ht="13.5" customHeight="1">
      <c r="A145" s="257"/>
      <c r="B145" s="58"/>
      <c r="C145" s="59" t="s">
        <v>65</v>
      </c>
      <c r="D145" s="60">
        <v>7</v>
      </c>
      <c r="E145" s="108">
        <v>18.729</v>
      </c>
      <c r="F145" s="109">
        <v>19271.74</v>
      </c>
      <c r="G145" s="130"/>
      <c r="H145" s="131"/>
      <c r="I145" s="132"/>
      <c r="J145" s="108"/>
      <c r="K145" s="130"/>
      <c r="L145" s="131"/>
      <c r="M145" s="132"/>
      <c r="N145" s="108"/>
      <c r="O145" s="116">
        <f t="shared" si="12"/>
        <v>0</v>
      </c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</row>
    <row r="146" spans="1:55" s="34" customFormat="1" ht="14.25" customHeight="1">
      <c r="A146" s="257"/>
      <c r="B146" s="58"/>
      <c r="C146" s="59" t="s">
        <v>78</v>
      </c>
      <c r="D146" s="60">
        <v>4</v>
      </c>
      <c r="E146" s="108">
        <v>6.836</v>
      </c>
      <c r="F146" s="109">
        <v>6683.8</v>
      </c>
      <c r="G146" s="130"/>
      <c r="H146" s="131"/>
      <c r="I146" s="132"/>
      <c r="J146" s="108"/>
      <c r="K146" s="130"/>
      <c r="L146" s="131"/>
      <c r="M146" s="132"/>
      <c r="N146" s="108"/>
      <c r="O146" s="116">
        <f t="shared" si="12"/>
        <v>0</v>
      </c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</row>
    <row r="147" spans="1:55" s="34" customFormat="1" ht="14.25" customHeight="1">
      <c r="A147" s="257"/>
      <c r="B147" s="58"/>
      <c r="C147" s="59" t="s">
        <v>146</v>
      </c>
      <c r="D147" s="60">
        <v>1</v>
      </c>
      <c r="E147" s="108">
        <v>27.159</v>
      </c>
      <c r="F147" s="109">
        <v>28870.02</v>
      </c>
      <c r="G147" s="130">
        <v>54.7</v>
      </c>
      <c r="H147" s="131">
        <v>21831.199999999997</v>
      </c>
      <c r="I147" s="132"/>
      <c r="J147" s="108"/>
      <c r="K147" s="130">
        <v>109.4</v>
      </c>
      <c r="L147" s="131">
        <v>6017</v>
      </c>
      <c r="M147" s="132"/>
      <c r="N147" s="108"/>
      <c r="O147" s="116">
        <f>H147+J147+L147+N147</f>
        <v>27848.199999999997</v>
      </c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</row>
    <row r="148" spans="1:55" s="34" customFormat="1" ht="14.25" customHeight="1" thickBot="1">
      <c r="A148" s="224"/>
      <c r="B148" s="191"/>
      <c r="C148" s="192" t="s">
        <v>163</v>
      </c>
      <c r="D148" s="193">
        <v>3</v>
      </c>
      <c r="E148" s="194">
        <v>47.553</v>
      </c>
      <c r="F148" s="190">
        <v>51333.53</v>
      </c>
      <c r="G148" s="195">
        <v>318.5</v>
      </c>
      <c r="H148" s="196">
        <v>132796.86</v>
      </c>
      <c r="I148" s="197">
        <v>100.76</v>
      </c>
      <c r="J148" s="194">
        <v>13085.09</v>
      </c>
      <c r="K148" s="195">
        <v>2457.2000000000003</v>
      </c>
      <c r="L148" s="196">
        <v>127172.93999999997</v>
      </c>
      <c r="M148" s="197"/>
      <c r="N148" s="194"/>
      <c r="O148" s="190">
        <f>H148+J148+L148+N148</f>
        <v>273054.88999999996</v>
      </c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</row>
    <row r="149" spans="1:55" s="34" customFormat="1" ht="14.25" customHeight="1" thickBot="1">
      <c r="A149" s="222"/>
      <c r="B149" s="65"/>
      <c r="C149" s="53" t="s">
        <v>107</v>
      </c>
      <c r="D149" s="66">
        <f aca="true" t="shared" si="16" ref="D149:N149">SUM(D142:D148)</f>
        <v>26</v>
      </c>
      <c r="E149" s="122">
        <f t="shared" si="16"/>
        <v>145.57999999999998</v>
      </c>
      <c r="F149" s="123">
        <f t="shared" si="16"/>
        <v>151614.29</v>
      </c>
      <c r="G149" s="124">
        <f t="shared" si="16"/>
        <v>812.2</v>
      </c>
      <c r="H149" s="125">
        <f t="shared" si="16"/>
        <v>294681.18</v>
      </c>
      <c r="I149" s="126">
        <f t="shared" si="16"/>
        <v>210.06</v>
      </c>
      <c r="J149" s="122">
        <f t="shared" si="16"/>
        <v>25037.5</v>
      </c>
      <c r="K149" s="124">
        <f t="shared" si="16"/>
        <v>5164.6</v>
      </c>
      <c r="L149" s="125">
        <f t="shared" si="16"/>
        <v>273432.55</v>
      </c>
      <c r="M149" s="126">
        <f t="shared" si="16"/>
        <v>0</v>
      </c>
      <c r="N149" s="122">
        <f t="shared" si="16"/>
        <v>0</v>
      </c>
      <c r="O149" s="123">
        <f t="shared" si="12"/>
        <v>593151.23</v>
      </c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</row>
    <row r="150" spans="1:55" s="34" customFormat="1" ht="15.75">
      <c r="A150" s="265">
        <v>13</v>
      </c>
      <c r="B150" s="249" t="s">
        <v>50</v>
      </c>
      <c r="C150" s="269" t="s">
        <v>51</v>
      </c>
      <c r="D150" s="79">
        <v>3</v>
      </c>
      <c r="E150" s="147">
        <v>10.232</v>
      </c>
      <c r="F150" s="272">
        <v>9141.8</v>
      </c>
      <c r="G150" s="146">
        <v>37</v>
      </c>
      <c r="H150" s="147">
        <v>8953.3</v>
      </c>
      <c r="I150" s="129">
        <v>6</v>
      </c>
      <c r="J150" s="102">
        <v>401.62</v>
      </c>
      <c r="K150" s="146">
        <v>149</v>
      </c>
      <c r="L150" s="147">
        <v>3280.81</v>
      </c>
      <c r="M150" s="129">
        <v>0</v>
      </c>
      <c r="N150" s="102">
        <v>0</v>
      </c>
      <c r="O150" s="139">
        <f t="shared" si="12"/>
        <v>12635.73</v>
      </c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251"/>
      <c r="AL150" s="251"/>
      <c r="AM150" s="251"/>
      <c r="AN150" s="251"/>
      <c r="AO150" s="251"/>
      <c r="AP150" s="251"/>
      <c r="AQ150" s="251"/>
      <c r="AR150" s="251"/>
      <c r="AS150" s="251"/>
      <c r="AT150" s="251"/>
      <c r="AU150" s="251"/>
      <c r="AV150" s="251"/>
      <c r="AW150" s="251"/>
      <c r="AX150" s="251"/>
      <c r="AY150" s="251"/>
      <c r="AZ150" s="251"/>
      <c r="BA150" s="251"/>
      <c r="BB150" s="251"/>
      <c r="BC150" s="251"/>
    </row>
    <row r="151" spans="1:55" s="34" customFormat="1" ht="15.75">
      <c r="A151" s="266"/>
      <c r="B151" s="58"/>
      <c r="C151" s="58" t="s">
        <v>52</v>
      </c>
      <c r="D151" s="60">
        <v>4</v>
      </c>
      <c r="E151" s="131">
        <v>24.338</v>
      </c>
      <c r="F151" s="273">
        <v>25406.48</v>
      </c>
      <c r="G151" s="130">
        <v>40</v>
      </c>
      <c r="H151" s="131">
        <v>12204.68</v>
      </c>
      <c r="I151" s="132">
        <v>0</v>
      </c>
      <c r="J151" s="108">
        <v>0</v>
      </c>
      <c r="K151" s="130">
        <v>80</v>
      </c>
      <c r="L151" s="131">
        <v>3053.55</v>
      </c>
      <c r="M151" s="132">
        <v>0</v>
      </c>
      <c r="N151" s="108">
        <v>0</v>
      </c>
      <c r="O151" s="103">
        <f t="shared" si="12"/>
        <v>15258.23</v>
      </c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51"/>
    </row>
    <row r="152" spans="1:55" s="34" customFormat="1" ht="15.75">
      <c r="A152" s="266"/>
      <c r="B152" s="58"/>
      <c r="C152" s="270" t="s">
        <v>189</v>
      </c>
      <c r="D152" s="60">
        <v>2</v>
      </c>
      <c r="E152" s="131">
        <v>0.79</v>
      </c>
      <c r="F152" s="273">
        <v>856.36</v>
      </c>
      <c r="G152" s="130">
        <v>0</v>
      </c>
      <c r="H152" s="131">
        <v>0</v>
      </c>
      <c r="I152" s="132">
        <v>0</v>
      </c>
      <c r="J152" s="108">
        <v>0</v>
      </c>
      <c r="K152" s="130">
        <v>0</v>
      </c>
      <c r="L152" s="131">
        <v>0</v>
      </c>
      <c r="M152" s="132">
        <v>0</v>
      </c>
      <c r="N152" s="108">
        <v>0</v>
      </c>
      <c r="O152" s="103">
        <f t="shared" si="12"/>
        <v>0</v>
      </c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1"/>
      <c r="AY152" s="251"/>
      <c r="AZ152" s="251"/>
      <c r="BA152" s="251"/>
      <c r="BB152" s="251"/>
      <c r="BC152" s="251"/>
    </row>
    <row r="153" spans="1:55" s="34" customFormat="1" ht="15.75">
      <c r="A153" s="266"/>
      <c r="B153" s="58"/>
      <c r="C153" s="58" t="s">
        <v>48</v>
      </c>
      <c r="D153" s="60">
        <v>31</v>
      </c>
      <c r="E153" s="131">
        <v>73.896</v>
      </c>
      <c r="F153" s="273">
        <v>65582.57</v>
      </c>
      <c r="G153" s="130">
        <v>387</v>
      </c>
      <c r="H153" s="131">
        <v>139863.47</v>
      </c>
      <c r="I153" s="132">
        <v>28</v>
      </c>
      <c r="J153" s="108">
        <v>2676.78</v>
      </c>
      <c r="K153" s="130">
        <v>2248</v>
      </c>
      <c r="L153" s="131">
        <v>85627.71</v>
      </c>
      <c r="M153" s="132">
        <v>0</v>
      </c>
      <c r="N153" s="108">
        <v>0</v>
      </c>
      <c r="O153" s="103">
        <f t="shared" si="12"/>
        <v>228167.96000000002</v>
      </c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  <c r="AL153" s="251"/>
      <c r="AM153" s="251"/>
      <c r="AN153" s="251"/>
      <c r="AO153" s="251"/>
      <c r="AP153" s="251"/>
      <c r="AQ153" s="251"/>
      <c r="AR153" s="251"/>
      <c r="AS153" s="251"/>
      <c r="AT153" s="251"/>
      <c r="AU153" s="251"/>
      <c r="AV153" s="251"/>
      <c r="AW153" s="251"/>
      <c r="AX153" s="251"/>
      <c r="AY153" s="251"/>
      <c r="AZ153" s="251"/>
      <c r="BA153" s="251"/>
      <c r="BB153" s="251"/>
      <c r="BC153" s="251"/>
    </row>
    <row r="154" spans="1:55" s="34" customFormat="1" ht="15.75">
      <c r="A154" s="266"/>
      <c r="B154" s="58"/>
      <c r="C154" s="58" t="s">
        <v>49</v>
      </c>
      <c r="D154" s="60">
        <v>16</v>
      </c>
      <c r="E154" s="131">
        <v>77.645</v>
      </c>
      <c r="F154" s="273">
        <v>79787.28</v>
      </c>
      <c r="G154" s="130">
        <v>55</v>
      </c>
      <c r="H154" s="131">
        <v>20943.72</v>
      </c>
      <c r="I154" s="132">
        <v>0</v>
      </c>
      <c r="J154" s="108">
        <v>0</v>
      </c>
      <c r="K154" s="130">
        <v>110</v>
      </c>
      <c r="L154" s="131">
        <v>5027.93</v>
      </c>
      <c r="M154" s="132">
        <v>0</v>
      </c>
      <c r="N154" s="108">
        <v>0</v>
      </c>
      <c r="O154" s="103">
        <f t="shared" si="12"/>
        <v>25971.65</v>
      </c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251"/>
      <c r="AL154" s="251"/>
      <c r="AM154" s="251"/>
      <c r="AN154" s="251"/>
      <c r="AO154" s="251"/>
      <c r="AP154" s="251"/>
      <c r="AQ154" s="251"/>
      <c r="AR154" s="251"/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51"/>
    </row>
    <row r="155" spans="1:55" s="34" customFormat="1" ht="15.75">
      <c r="A155" s="266"/>
      <c r="B155" s="58"/>
      <c r="C155" s="58" t="s">
        <v>50</v>
      </c>
      <c r="D155" s="60">
        <v>13</v>
      </c>
      <c r="E155" s="131">
        <v>25.83</v>
      </c>
      <c r="F155" s="273">
        <v>23062.54</v>
      </c>
      <c r="G155" s="130"/>
      <c r="H155" s="131"/>
      <c r="I155" s="132"/>
      <c r="J155" s="108"/>
      <c r="K155" s="130"/>
      <c r="L155" s="131"/>
      <c r="M155" s="132"/>
      <c r="N155" s="108"/>
      <c r="O155" s="103">
        <f t="shared" si="12"/>
        <v>0</v>
      </c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51"/>
    </row>
    <row r="156" spans="1:55" s="34" customFormat="1" ht="15.75">
      <c r="A156" s="266"/>
      <c r="B156" s="58"/>
      <c r="C156" s="58" t="s">
        <v>47</v>
      </c>
      <c r="D156" s="60">
        <v>3</v>
      </c>
      <c r="E156" s="131">
        <v>27.866</v>
      </c>
      <c r="F156" s="273">
        <v>28604.3</v>
      </c>
      <c r="G156" s="130">
        <v>51</v>
      </c>
      <c r="H156" s="131">
        <v>17229.51</v>
      </c>
      <c r="I156" s="132">
        <v>0</v>
      </c>
      <c r="J156" s="108">
        <v>0</v>
      </c>
      <c r="K156" s="130">
        <v>10</v>
      </c>
      <c r="L156" s="131">
        <v>513.56</v>
      </c>
      <c r="M156" s="132">
        <v>0</v>
      </c>
      <c r="N156" s="108">
        <v>0</v>
      </c>
      <c r="O156" s="103">
        <f t="shared" si="12"/>
        <v>17743.07</v>
      </c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251"/>
      <c r="AL156" s="251"/>
      <c r="AM156" s="251"/>
      <c r="AN156" s="251"/>
      <c r="AO156" s="251"/>
      <c r="AP156" s="251"/>
      <c r="AQ156" s="251"/>
      <c r="AR156" s="251"/>
      <c r="AS156" s="251"/>
      <c r="AT156" s="251"/>
      <c r="AU156" s="251"/>
      <c r="AV156" s="251"/>
      <c r="AW156" s="251"/>
      <c r="AX156" s="251"/>
      <c r="AY156" s="251"/>
      <c r="AZ156" s="251"/>
      <c r="BA156" s="251"/>
      <c r="BB156" s="251"/>
      <c r="BC156" s="251"/>
    </row>
    <row r="157" spans="1:55" s="34" customFormat="1" ht="15.75">
      <c r="A157" s="266"/>
      <c r="B157" s="58"/>
      <c r="C157" s="58" t="s">
        <v>147</v>
      </c>
      <c r="D157" s="60">
        <v>1</v>
      </c>
      <c r="E157" s="131">
        <v>0.993</v>
      </c>
      <c r="F157" s="273">
        <v>879.63</v>
      </c>
      <c r="G157" s="130"/>
      <c r="H157" s="131"/>
      <c r="I157" s="132"/>
      <c r="J157" s="108"/>
      <c r="K157" s="130"/>
      <c r="L157" s="131"/>
      <c r="M157" s="132"/>
      <c r="N157" s="108"/>
      <c r="O157" s="103">
        <f t="shared" si="12"/>
        <v>0</v>
      </c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  <c r="AL157" s="251"/>
      <c r="AM157" s="251"/>
      <c r="AN157" s="251"/>
      <c r="AO157" s="251"/>
      <c r="AP157" s="251"/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1"/>
      <c r="BB157" s="251"/>
      <c r="BC157" s="251"/>
    </row>
    <row r="158" spans="1:55" s="34" customFormat="1" ht="15.75">
      <c r="A158" s="266"/>
      <c r="B158" s="58"/>
      <c r="C158" s="58" t="s">
        <v>158</v>
      </c>
      <c r="D158" s="60">
        <v>2</v>
      </c>
      <c r="E158" s="131">
        <v>4.904</v>
      </c>
      <c r="F158" s="273">
        <v>4581.85</v>
      </c>
      <c r="G158" s="130">
        <v>13</v>
      </c>
      <c r="H158" s="131">
        <v>5945.69</v>
      </c>
      <c r="I158" s="132">
        <v>1.54</v>
      </c>
      <c r="J158" s="108">
        <v>255.56</v>
      </c>
      <c r="K158" s="130">
        <v>40</v>
      </c>
      <c r="L158" s="131">
        <v>2297.34</v>
      </c>
      <c r="M158" s="132">
        <v>0</v>
      </c>
      <c r="N158" s="108">
        <v>0</v>
      </c>
      <c r="O158" s="103">
        <f t="shared" si="12"/>
        <v>8498.59</v>
      </c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251"/>
      <c r="AM158" s="251"/>
      <c r="AN158" s="251"/>
      <c r="AO158" s="251"/>
      <c r="AP158" s="251"/>
      <c r="AQ158" s="251"/>
      <c r="AR158" s="251"/>
      <c r="AS158" s="251"/>
      <c r="AT158" s="251"/>
      <c r="AU158" s="251"/>
      <c r="AV158" s="251"/>
      <c r="AW158" s="251"/>
      <c r="AX158" s="251"/>
      <c r="AY158" s="251"/>
      <c r="AZ158" s="251"/>
      <c r="BA158" s="251"/>
      <c r="BB158" s="251"/>
      <c r="BC158" s="251"/>
    </row>
    <row r="159" spans="1:55" s="34" customFormat="1" ht="15.75">
      <c r="A159" s="266"/>
      <c r="B159" s="58"/>
      <c r="C159" s="58" t="s">
        <v>53</v>
      </c>
      <c r="D159" s="60">
        <v>6</v>
      </c>
      <c r="E159" s="131">
        <v>96.992</v>
      </c>
      <c r="F159" s="273">
        <v>103965.42</v>
      </c>
      <c r="G159" s="130">
        <v>20</v>
      </c>
      <c r="H159" s="131">
        <v>9930.03</v>
      </c>
      <c r="I159" s="132">
        <v>3</v>
      </c>
      <c r="J159" s="108">
        <v>459.24</v>
      </c>
      <c r="K159" s="130">
        <v>120</v>
      </c>
      <c r="L159" s="131">
        <v>6033.62</v>
      </c>
      <c r="M159" s="132">
        <v>0</v>
      </c>
      <c r="N159" s="108">
        <v>0</v>
      </c>
      <c r="O159" s="103">
        <f t="shared" si="12"/>
        <v>16422.89</v>
      </c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51"/>
      <c r="AG159" s="251"/>
      <c r="AH159" s="251"/>
      <c r="AI159" s="251"/>
      <c r="AJ159" s="251"/>
      <c r="AK159" s="251"/>
      <c r="AL159" s="251"/>
      <c r="AM159" s="251"/>
      <c r="AN159" s="251"/>
      <c r="AO159" s="251"/>
      <c r="AP159" s="251"/>
      <c r="AQ159" s="251"/>
      <c r="AR159" s="251"/>
      <c r="AS159" s="251"/>
      <c r="AT159" s="251"/>
      <c r="AU159" s="251"/>
      <c r="AV159" s="251"/>
      <c r="AW159" s="251"/>
      <c r="AX159" s="251"/>
      <c r="AY159" s="251"/>
      <c r="AZ159" s="251"/>
      <c r="BA159" s="251"/>
      <c r="BB159" s="251"/>
      <c r="BC159" s="251"/>
    </row>
    <row r="160" spans="1:55" s="34" customFormat="1" ht="15.75">
      <c r="A160" s="267"/>
      <c r="B160" s="62"/>
      <c r="C160" s="62" t="s">
        <v>46</v>
      </c>
      <c r="D160" s="64">
        <v>9</v>
      </c>
      <c r="E160" s="134">
        <v>4.378</v>
      </c>
      <c r="F160" s="150">
        <v>3953.19</v>
      </c>
      <c r="G160" s="133">
        <v>58.968</v>
      </c>
      <c r="H160" s="134">
        <v>21065.18</v>
      </c>
      <c r="I160" s="135">
        <v>12</v>
      </c>
      <c r="J160" s="115">
        <v>2155.59</v>
      </c>
      <c r="K160" s="133">
        <v>134.84</v>
      </c>
      <c r="L160" s="134">
        <v>8085.95</v>
      </c>
      <c r="M160" s="135">
        <v>0</v>
      </c>
      <c r="N160" s="115">
        <v>0</v>
      </c>
      <c r="O160" s="140">
        <f t="shared" si="12"/>
        <v>31306.72</v>
      </c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51"/>
      <c r="AP160" s="251"/>
      <c r="AQ160" s="251"/>
      <c r="AR160" s="251"/>
      <c r="AS160" s="251"/>
      <c r="AT160" s="251"/>
      <c r="AU160" s="251"/>
      <c r="AV160" s="251"/>
      <c r="AW160" s="251"/>
      <c r="AX160" s="251"/>
      <c r="AY160" s="251"/>
      <c r="AZ160" s="251"/>
      <c r="BA160" s="251"/>
      <c r="BB160" s="251"/>
      <c r="BC160" s="251"/>
    </row>
    <row r="161" spans="1:55" s="34" customFormat="1" ht="16.5" thickBot="1">
      <c r="A161" s="268"/>
      <c r="B161" s="191"/>
      <c r="C161" s="255" t="s">
        <v>206</v>
      </c>
      <c r="D161" s="64"/>
      <c r="E161" s="115"/>
      <c r="F161" s="150"/>
      <c r="G161" s="195"/>
      <c r="H161" s="196"/>
      <c r="I161" s="135"/>
      <c r="J161" s="115"/>
      <c r="K161" s="195"/>
      <c r="L161" s="196"/>
      <c r="M161" s="135"/>
      <c r="N161" s="115"/>
      <c r="O161" s="190">
        <v>132038.07</v>
      </c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</row>
    <row r="162" spans="1:55" s="34" customFormat="1" ht="15" customHeight="1" thickBot="1">
      <c r="A162" s="222"/>
      <c r="B162" s="65"/>
      <c r="C162" s="42" t="s">
        <v>107</v>
      </c>
      <c r="D162" s="215">
        <f aca="true" t="shared" si="17" ref="D162:N162">SUM(D150:D160)</f>
        <v>90</v>
      </c>
      <c r="E162" s="216">
        <f t="shared" si="17"/>
        <v>347.864</v>
      </c>
      <c r="F162" s="123">
        <f t="shared" si="17"/>
        <v>345821.42</v>
      </c>
      <c r="G162" s="217">
        <f t="shared" si="17"/>
        <v>661.968</v>
      </c>
      <c r="H162" s="125">
        <f t="shared" si="17"/>
        <v>236135.58000000002</v>
      </c>
      <c r="I162" s="126">
        <f t="shared" si="17"/>
        <v>50.54</v>
      </c>
      <c r="J162" s="122">
        <f t="shared" si="17"/>
        <v>5948.79</v>
      </c>
      <c r="K162" s="124">
        <f t="shared" si="17"/>
        <v>2891.84</v>
      </c>
      <c r="L162" s="125">
        <f t="shared" si="17"/>
        <v>113920.46999999999</v>
      </c>
      <c r="M162" s="126">
        <f t="shared" si="17"/>
        <v>0</v>
      </c>
      <c r="N162" s="122">
        <f t="shared" si="17"/>
        <v>0</v>
      </c>
      <c r="O162" s="123">
        <f>SUM(O150:O161)</f>
        <v>488042.9100000001</v>
      </c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51"/>
    </row>
    <row r="163" spans="1:55" s="34" customFormat="1" ht="14.25" customHeight="1">
      <c r="A163" s="265">
        <v>14</v>
      </c>
      <c r="B163" s="249" t="s">
        <v>71</v>
      </c>
      <c r="C163" s="269" t="s">
        <v>77</v>
      </c>
      <c r="D163" s="79">
        <v>9</v>
      </c>
      <c r="E163" s="147">
        <v>151.85</v>
      </c>
      <c r="F163" s="139">
        <v>165008.69</v>
      </c>
      <c r="G163" s="146">
        <v>28</v>
      </c>
      <c r="H163" s="147">
        <v>11628.33</v>
      </c>
      <c r="I163" s="146">
        <v>5</v>
      </c>
      <c r="J163" s="147">
        <v>331.24</v>
      </c>
      <c r="K163" s="146">
        <v>122</v>
      </c>
      <c r="L163" s="147">
        <v>7140.74</v>
      </c>
      <c r="M163" s="146">
        <v>0</v>
      </c>
      <c r="N163" s="147">
        <v>0</v>
      </c>
      <c r="O163" s="139">
        <f aca="true" t="shared" si="18" ref="O163:O175">H163+J163+L163+N163</f>
        <v>19100.309999999998</v>
      </c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1"/>
      <c r="AU163" s="251"/>
      <c r="AV163" s="251"/>
      <c r="AW163" s="251"/>
      <c r="AX163" s="251"/>
      <c r="AY163" s="251"/>
      <c r="AZ163" s="251"/>
      <c r="BA163" s="251"/>
      <c r="BB163" s="251"/>
      <c r="BC163" s="251"/>
    </row>
    <row r="164" spans="1:55" s="34" customFormat="1" ht="14.25" customHeight="1">
      <c r="A164" s="266"/>
      <c r="B164" s="67"/>
      <c r="C164" s="58" t="s">
        <v>148</v>
      </c>
      <c r="D164" s="60">
        <v>1</v>
      </c>
      <c r="E164" s="131">
        <v>0.401</v>
      </c>
      <c r="F164" s="109">
        <v>426.26</v>
      </c>
      <c r="G164" s="130">
        <v>0</v>
      </c>
      <c r="H164" s="131">
        <v>0</v>
      </c>
      <c r="I164" s="130">
        <v>0</v>
      </c>
      <c r="J164" s="131">
        <v>0</v>
      </c>
      <c r="K164" s="130">
        <v>0</v>
      </c>
      <c r="L164" s="131">
        <v>0</v>
      </c>
      <c r="M164" s="130">
        <v>0</v>
      </c>
      <c r="N164" s="131">
        <v>0</v>
      </c>
      <c r="O164" s="103">
        <f t="shared" si="18"/>
        <v>0</v>
      </c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1"/>
      <c r="AH164" s="251"/>
      <c r="AI164" s="251"/>
      <c r="AJ164" s="251"/>
      <c r="AK164" s="251"/>
      <c r="AL164" s="251"/>
      <c r="AM164" s="251"/>
      <c r="AN164" s="251"/>
      <c r="AO164" s="251"/>
      <c r="AP164" s="251"/>
      <c r="AQ164" s="251"/>
      <c r="AR164" s="251"/>
      <c r="AS164" s="251"/>
      <c r="AT164" s="251"/>
      <c r="AU164" s="251"/>
      <c r="AV164" s="251"/>
      <c r="AW164" s="251"/>
      <c r="AX164" s="251"/>
      <c r="AY164" s="251"/>
      <c r="AZ164" s="251"/>
      <c r="BA164" s="251"/>
      <c r="BB164" s="251"/>
      <c r="BC164" s="251"/>
    </row>
    <row r="165" spans="1:55" s="34" customFormat="1" ht="15" customHeight="1">
      <c r="A165" s="266"/>
      <c r="B165" s="67"/>
      <c r="C165" s="58" t="s">
        <v>152</v>
      </c>
      <c r="D165" s="60">
        <v>0</v>
      </c>
      <c r="E165" s="131">
        <v>0</v>
      </c>
      <c r="F165" s="109">
        <v>0</v>
      </c>
      <c r="G165" s="130">
        <v>89</v>
      </c>
      <c r="H165" s="131">
        <v>29769.62</v>
      </c>
      <c r="I165" s="130">
        <v>0</v>
      </c>
      <c r="J165" s="131">
        <v>0</v>
      </c>
      <c r="K165" s="130">
        <v>136</v>
      </c>
      <c r="L165" s="131">
        <v>6388.46</v>
      </c>
      <c r="M165" s="130">
        <v>0</v>
      </c>
      <c r="N165" s="131">
        <v>0</v>
      </c>
      <c r="O165" s="103">
        <f t="shared" si="18"/>
        <v>36158.08</v>
      </c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1"/>
      <c r="AH165" s="251"/>
      <c r="AI165" s="251"/>
      <c r="AJ165" s="251"/>
      <c r="AK165" s="251"/>
      <c r="AL165" s="251"/>
      <c r="AM165" s="251"/>
      <c r="AN165" s="251"/>
      <c r="AO165" s="251"/>
      <c r="AP165" s="251"/>
      <c r="AQ165" s="251"/>
      <c r="AR165" s="251"/>
      <c r="AS165" s="251"/>
      <c r="AT165" s="251"/>
      <c r="AU165" s="251"/>
      <c r="AV165" s="251"/>
      <c r="AW165" s="251"/>
      <c r="AX165" s="251"/>
      <c r="AY165" s="251"/>
      <c r="AZ165" s="251"/>
      <c r="BA165" s="251"/>
      <c r="BB165" s="251"/>
      <c r="BC165" s="251"/>
    </row>
    <row r="166" spans="1:55" s="34" customFormat="1" ht="15" customHeight="1">
      <c r="A166" s="266"/>
      <c r="B166" s="67"/>
      <c r="C166" s="72" t="s">
        <v>76</v>
      </c>
      <c r="D166" s="57">
        <v>7</v>
      </c>
      <c r="E166" s="128">
        <v>18.5</v>
      </c>
      <c r="F166" s="103">
        <v>20204.64</v>
      </c>
      <c r="G166" s="127">
        <v>323</v>
      </c>
      <c r="H166" s="128">
        <v>118809.27</v>
      </c>
      <c r="I166" s="127">
        <v>84</v>
      </c>
      <c r="J166" s="128">
        <v>19038.08</v>
      </c>
      <c r="K166" s="127">
        <v>653</v>
      </c>
      <c r="L166" s="128">
        <v>20686.12</v>
      </c>
      <c r="M166" s="127">
        <v>0</v>
      </c>
      <c r="N166" s="128">
        <v>0</v>
      </c>
      <c r="O166" s="103">
        <f t="shared" si="18"/>
        <v>158533.47</v>
      </c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1"/>
      <c r="AU166" s="251"/>
      <c r="AV166" s="251"/>
      <c r="AW166" s="251"/>
      <c r="AX166" s="251"/>
      <c r="AY166" s="251"/>
      <c r="AZ166" s="251"/>
      <c r="BA166" s="251"/>
      <c r="BB166" s="251"/>
      <c r="BC166" s="251"/>
    </row>
    <row r="167" spans="1:55" s="34" customFormat="1" ht="15" customHeight="1">
      <c r="A167" s="324"/>
      <c r="B167" s="262"/>
      <c r="C167" s="270" t="s">
        <v>206</v>
      </c>
      <c r="D167" s="64"/>
      <c r="E167" s="134"/>
      <c r="F167" s="258"/>
      <c r="G167" s="259"/>
      <c r="H167" s="260"/>
      <c r="I167" s="259"/>
      <c r="J167" s="260"/>
      <c r="K167" s="259"/>
      <c r="L167" s="260"/>
      <c r="M167" s="259"/>
      <c r="N167" s="260"/>
      <c r="O167" s="103">
        <v>4946.74</v>
      </c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1"/>
      <c r="AU167" s="251"/>
      <c r="AV167" s="251"/>
      <c r="AW167" s="251"/>
      <c r="AX167" s="251"/>
      <c r="AY167" s="251"/>
      <c r="AZ167" s="251"/>
      <c r="BA167" s="251"/>
      <c r="BB167" s="251"/>
      <c r="BC167" s="251"/>
    </row>
    <row r="168" spans="1:55" s="34" customFormat="1" ht="15" customHeight="1">
      <c r="A168" s="324"/>
      <c r="B168" s="262"/>
      <c r="C168" s="58" t="s">
        <v>140</v>
      </c>
      <c r="D168" s="60">
        <v>1</v>
      </c>
      <c r="E168" s="131">
        <v>156.212</v>
      </c>
      <c r="F168" s="109">
        <v>166053.36</v>
      </c>
      <c r="G168" s="130">
        <v>71</v>
      </c>
      <c r="H168" s="131">
        <v>42345.153333333335</v>
      </c>
      <c r="I168" s="130">
        <v>24</v>
      </c>
      <c r="J168" s="131">
        <v>4383.69</v>
      </c>
      <c r="K168" s="130">
        <v>315</v>
      </c>
      <c r="L168" s="131">
        <v>19273.62</v>
      </c>
      <c r="M168" s="130">
        <v>0</v>
      </c>
      <c r="N168" s="131">
        <v>0</v>
      </c>
      <c r="O168" s="103">
        <f t="shared" si="18"/>
        <v>66002.46333333333</v>
      </c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1"/>
      <c r="AU168" s="251"/>
      <c r="AV168" s="251"/>
      <c r="AW168" s="251"/>
      <c r="AX168" s="251"/>
      <c r="AY168" s="251"/>
      <c r="AZ168" s="251"/>
      <c r="BA168" s="251"/>
      <c r="BB168" s="251"/>
      <c r="BC168" s="251"/>
    </row>
    <row r="169" spans="1:55" s="34" customFormat="1" ht="15" customHeight="1">
      <c r="A169" s="324"/>
      <c r="B169" s="262"/>
      <c r="C169" s="58" t="s">
        <v>92</v>
      </c>
      <c r="D169" s="60">
        <v>6</v>
      </c>
      <c r="E169" s="131">
        <v>90.298</v>
      </c>
      <c r="F169" s="109">
        <v>96194.62</v>
      </c>
      <c r="G169" s="130">
        <v>0</v>
      </c>
      <c r="H169" s="131">
        <v>0</v>
      </c>
      <c r="I169" s="130">
        <v>0</v>
      </c>
      <c r="J169" s="131">
        <v>0</v>
      </c>
      <c r="K169" s="130">
        <v>0</v>
      </c>
      <c r="L169" s="131">
        <v>0</v>
      </c>
      <c r="M169" s="130">
        <v>0</v>
      </c>
      <c r="N169" s="131">
        <v>0</v>
      </c>
      <c r="O169" s="103">
        <f t="shared" si="18"/>
        <v>0</v>
      </c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  <c r="AB169" s="251"/>
      <c r="AC169" s="251"/>
      <c r="AD169" s="251"/>
      <c r="AE169" s="251"/>
      <c r="AF169" s="251"/>
      <c r="AG169" s="251"/>
      <c r="AH169" s="251"/>
      <c r="AI169" s="251"/>
      <c r="AJ169" s="251"/>
      <c r="AK169" s="251"/>
      <c r="AL169" s="251"/>
      <c r="AM169" s="251"/>
      <c r="AN169" s="251"/>
      <c r="AO169" s="251"/>
      <c r="AP169" s="251"/>
      <c r="AQ169" s="251"/>
      <c r="AR169" s="251"/>
      <c r="AS169" s="251"/>
      <c r="AT169" s="251"/>
      <c r="AU169" s="251"/>
      <c r="AV169" s="251"/>
      <c r="AW169" s="251"/>
      <c r="AX169" s="251"/>
      <c r="AY169" s="251"/>
      <c r="AZ169" s="251"/>
      <c r="BA169" s="251"/>
      <c r="BB169" s="251"/>
      <c r="BC169" s="251"/>
    </row>
    <row r="170" spans="1:55" s="34" customFormat="1" ht="15" customHeight="1">
      <c r="A170" s="324"/>
      <c r="B170" s="262"/>
      <c r="C170" s="58" t="s">
        <v>91</v>
      </c>
      <c r="D170" s="60">
        <v>14</v>
      </c>
      <c r="E170" s="131">
        <v>1806.35</v>
      </c>
      <c r="F170" s="109">
        <v>1879435.72</v>
      </c>
      <c r="G170" s="130">
        <v>851.09</v>
      </c>
      <c r="H170" s="131">
        <v>301627.13</v>
      </c>
      <c r="I170" s="130">
        <v>138.64</v>
      </c>
      <c r="J170" s="131">
        <v>10864.12</v>
      </c>
      <c r="K170" s="130">
        <v>3335</v>
      </c>
      <c r="L170" s="131">
        <v>109871.24</v>
      </c>
      <c r="M170" s="130">
        <v>0</v>
      </c>
      <c r="N170" s="131">
        <v>0</v>
      </c>
      <c r="O170" s="103">
        <f t="shared" si="18"/>
        <v>422362.49</v>
      </c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251"/>
      <c r="AC170" s="251"/>
      <c r="AD170" s="251"/>
      <c r="AE170" s="251"/>
      <c r="AF170" s="251"/>
      <c r="AG170" s="251"/>
      <c r="AH170" s="251"/>
      <c r="AI170" s="251"/>
      <c r="AJ170" s="251"/>
      <c r="AK170" s="251"/>
      <c r="AL170" s="251"/>
      <c r="AM170" s="251"/>
      <c r="AN170" s="251"/>
      <c r="AO170" s="251"/>
      <c r="AP170" s="251"/>
      <c r="AQ170" s="251"/>
      <c r="AR170" s="251"/>
      <c r="AS170" s="251"/>
      <c r="AT170" s="251"/>
      <c r="AU170" s="251"/>
      <c r="AV170" s="251"/>
      <c r="AW170" s="251"/>
      <c r="AX170" s="251"/>
      <c r="AY170" s="251"/>
      <c r="AZ170" s="251"/>
      <c r="BA170" s="251"/>
      <c r="BB170" s="251"/>
      <c r="BC170" s="251"/>
    </row>
    <row r="171" spans="1:55" s="34" customFormat="1" ht="15" customHeight="1">
      <c r="A171" s="324"/>
      <c r="B171" s="262"/>
      <c r="C171" s="58" t="s">
        <v>71</v>
      </c>
      <c r="D171" s="60">
        <v>7</v>
      </c>
      <c r="E171" s="131">
        <v>9.79</v>
      </c>
      <c r="F171" s="109">
        <v>10945.38</v>
      </c>
      <c r="G171" s="130">
        <v>374.87</v>
      </c>
      <c r="H171" s="131">
        <v>139079.06</v>
      </c>
      <c r="I171" s="130">
        <v>144.23</v>
      </c>
      <c r="J171" s="131">
        <v>21982.92</v>
      </c>
      <c r="K171" s="130">
        <v>355.87</v>
      </c>
      <c r="L171" s="131">
        <v>85638.07</v>
      </c>
      <c r="M171" s="130">
        <v>0</v>
      </c>
      <c r="N171" s="131">
        <v>0</v>
      </c>
      <c r="O171" s="103">
        <f t="shared" si="18"/>
        <v>246700.05</v>
      </c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  <c r="AI171" s="251"/>
      <c r="AJ171" s="251"/>
      <c r="AK171" s="251"/>
      <c r="AL171" s="251"/>
      <c r="AM171" s="251"/>
      <c r="AN171" s="251"/>
      <c r="AO171" s="251"/>
      <c r="AP171" s="251"/>
      <c r="AQ171" s="251"/>
      <c r="AR171" s="251"/>
      <c r="AS171" s="251"/>
      <c r="AT171" s="251"/>
      <c r="AU171" s="251"/>
      <c r="AV171" s="251"/>
      <c r="AW171" s="251"/>
      <c r="AX171" s="251"/>
      <c r="AY171" s="251"/>
      <c r="AZ171" s="251"/>
      <c r="BA171" s="251"/>
      <c r="BB171" s="251"/>
      <c r="BC171" s="251"/>
    </row>
    <row r="172" spans="1:55" s="34" customFormat="1" ht="14.25" customHeight="1">
      <c r="A172" s="324"/>
      <c r="B172" s="262"/>
      <c r="C172" s="58" t="s">
        <v>168</v>
      </c>
      <c r="D172" s="60">
        <v>4</v>
      </c>
      <c r="E172" s="131">
        <v>161.836</v>
      </c>
      <c r="F172" s="109">
        <v>172627.58000000002</v>
      </c>
      <c r="G172" s="130">
        <v>154.17</v>
      </c>
      <c r="H172" s="131">
        <v>43368.65</v>
      </c>
      <c r="I172" s="130">
        <v>149.39</v>
      </c>
      <c r="J172" s="131">
        <v>13880.61</v>
      </c>
      <c r="K172" s="130">
        <v>447</v>
      </c>
      <c r="L172" s="131">
        <v>20988.83</v>
      </c>
      <c r="M172" s="130">
        <v>0</v>
      </c>
      <c r="N172" s="131">
        <v>0</v>
      </c>
      <c r="O172" s="103">
        <f t="shared" si="18"/>
        <v>78238.09</v>
      </c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1"/>
      <c r="AU172" s="251"/>
      <c r="AV172" s="251"/>
      <c r="AW172" s="251"/>
      <c r="AX172" s="251"/>
      <c r="AY172" s="251"/>
      <c r="AZ172" s="251"/>
      <c r="BA172" s="251"/>
      <c r="BB172" s="251"/>
      <c r="BC172" s="251"/>
    </row>
    <row r="173" spans="1:55" s="34" customFormat="1" ht="15" customHeight="1">
      <c r="A173" s="325"/>
      <c r="B173" s="263"/>
      <c r="C173" s="62" t="s">
        <v>90</v>
      </c>
      <c r="D173" s="64">
        <v>1</v>
      </c>
      <c r="E173" s="134">
        <v>0.935</v>
      </c>
      <c r="F173" s="116">
        <v>1013.54</v>
      </c>
      <c r="G173" s="133">
        <v>0.935</v>
      </c>
      <c r="H173" s="134">
        <v>824.59</v>
      </c>
      <c r="I173" s="133">
        <v>0</v>
      </c>
      <c r="J173" s="134">
        <v>0</v>
      </c>
      <c r="K173" s="133">
        <v>4.68</v>
      </c>
      <c r="L173" s="134">
        <v>200.69</v>
      </c>
      <c r="M173" s="133">
        <v>0</v>
      </c>
      <c r="N173" s="134">
        <v>0</v>
      </c>
      <c r="O173" s="103">
        <f t="shared" si="18"/>
        <v>1025.28</v>
      </c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1"/>
      <c r="AU173" s="251"/>
      <c r="AV173" s="251"/>
      <c r="AW173" s="251"/>
      <c r="AX173" s="251"/>
      <c r="AY173" s="251"/>
      <c r="AZ173" s="251"/>
      <c r="BA173" s="251"/>
      <c r="BB173" s="251"/>
      <c r="BC173" s="251"/>
    </row>
    <row r="174" spans="1:55" s="34" customFormat="1" ht="15" customHeight="1">
      <c r="A174" s="324"/>
      <c r="B174" s="262"/>
      <c r="C174" s="58" t="s">
        <v>89</v>
      </c>
      <c r="D174" s="60">
        <v>8</v>
      </c>
      <c r="E174" s="131">
        <v>3410.26</v>
      </c>
      <c r="F174" s="109">
        <v>3518619.54</v>
      </c>
      <c r="G174" s="130">
        <v>301</v>
      </c>
      <c r="H174" s="131">
        <v>194695.22000000003</v>
      </c>
      <c r="I174" s="130">
        <v>20</v>
      </c>
      <c r="J174" s="131">
        <v>968.71</v>
      </c>
      <c r="K174" s="130">
        <v>361</v>
      </c>
      <c r="L174" s="131">
        <v>92188.12</v>
      </c>
      <c r="M174" s="130">
        <v>0</v>
      </c>
      <c r="N174" s="131">
        <v>0</v>
      </c>
      <c r="O174" s="103">
        <f t="shared" si="18"/>
        <v>287852.05000000005</v>
      </c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251"/>
      <c r="AK174" s="251"/>
      <c r="AL174" s="251"/>
      <c r="AM174" s="251"/>
      <c r="AN174" s="251"/>
      <c r="AO174" s="251"/>
      <c r="AP174" s="251"/>
      <c r="AQ174" s="251"/>
      <c r="AR174" s="251"/>
      <c r="AS174" s="251"/>
      <c r="AT174" s="251"/>
      <c r="AU174" s="251"/>
      <c r="AV174" s="251"/>
      <c r="AW174" s="251"/>
      <c r="AX174" s="251"/>
      <c r="AY174" s="251"/>
      <c r="AZ174" s="251"/>
      <c r="BA174" s="251"/>
      <c r="BB174" s="251"/>
      <c r="BC174" s="251"/>
    </row>
    <row r="175" spans="1:55" s="34" customFormat="1" ht="16.5" thickBot="1">
      <c r="A175" s="326"/>
      <c r="B175" s="327"/>
      <c r="C175" s="191" t="s">
        <v>157</v>
      </c>
      <c r="D175" s="193">
        <v>4</v>
      </c>
      <c r="E175" s="196">
        <v>2.3080000000000003</v>
      </c>
      <c r="F175" s="190">
        <v>2453.41</v>
      </c>
      <c r="G175" s="195">
        <v>60.57</v>
      </c>
      <c r="H175" s="196">
        <v>21928.48</v>
      </c>
      <c r="I175" s="195">
        <v>0</v>
      </c>
      <c r="J175" s="196">
        <v>0</v>
      </c>
      <c r="K175" s="195">
        <v>96.03</v>
      </c>
      <c r="L175" s="196">
        <v>4758.36</v>
      </c>
      <c r="M175" s="195">
        <v>0</v>
      </c>
      <c r="N175" s="196">
        <v>0</v>
      </c>
      <c r="O175" s="328">
        <f t="shared" si="18"/>
        <v>26686.84</v>
      </c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1"/>
      <c r="AL175" s="251"/>
      <c r="AM175" s="251"/>
      <c r="AN175" s="251"/>
      <c r="AO175" s="251"/>
      <c r="AP175" s="251"/>
      <c r="AQ175" s="251"/>
      <c r="AR175" s="251"/>
      <c r="AS175" s="251"/>
      <c r="AT175" s="251"/>
      <c r="AU175" s="251"/>
      <c r="AV175" s="251"/>
      <c r="AW175" s="251"/>
      <c r="AX175" s="251"/>
      <c r="AY175" s="251"/>
      <c r="AZ175" s="251"/>
      <c r="BA175" s="251"/>
      <c r="BB175" s="251"/>
      <c r="BC175" s="251"/>
    </row>
    <row r="176" spans="1:55" s="34" customFormat="1" ht="15" customHeight="1" thickBot="1">
      <c r="A176" s="261"/>
      <c r="B176" s="264"/>
      <c r="C176" s="42" t="s">
        <v>107</v>
      </c>
      <c r="D176" s="66">
        <f aca="true" t="shared" si="19" ref="D176:O176">SUM(D163:D175)</f>
        <v>62</v>
      </c>
      <c r="E176" s="122">
        <f t="shared" si="19"/>
        <v>5808.740000000001</v>
      </c>
      <c r="F176" s="123">
        <f t="shared" si="19"/>
        <v>6032982.74</v>
      </c>
      <c r="G176" s="124">
        <f t="shared" si="19"/>
        <v>2253.635</v>
      </c>
      <c r="H176" s="125">
        <f t="shared" si="19"/>
        <v>904075.5033333334</v>
      </c>
      <c r="I176" s="126">
        <f t="shared" si="19"/>
        <v>565.26</v>
      </c>
      <c r="J176" s="122">
        <f t="shared" si="19"/>
        <v>71449.37000000001</v>
      </c>
      <c r="K176" s="124">
        <f t="shared" si="19"/>
        <v>5825.58</v>
      </c>
      <c r="L176" s="125">
        <f t="shared" si="19"/>
        <v>367134.25</v>
      </c>
      <c r="M176" s="126">
        <f t="shared" si="19"/>
        <v>0</v>
      </c>
      <c r="N176" s="122">
        <f t="shared" si="19"/>
        <v>0</v>
      </c>
      <c r="O176" s="123">
        <f t="shared" si="19"/>
        <v>1347605.8633333335</v>
      </c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1"/>
      <c r="AU176" s="251"/>
      <c r="AV176" s="251"/>
      <c r="AW176" s="251"/>
      <c r="AX176" s="251"/>
      <c r="AY176" s="251"/>
      <c r="AZ176" s="251"/>
      <c r="BA176" s="251"/>
      <c r="BB176" s="251"/>
      <c r="BC176" s="251"/>
    </row>
    <row r="177" spans="1:55" s="34" customFormat="1" ht="15.75">
      <c r="A177" s="153">
        <v>15</v>
      </c>
      <c r="B177" s="55" t="s">
        <v>175</v>
      </c>
      <c r="C177" s="269" t="s">
        <v>173</v>
      </c>
      <c r="D177" s="329">
        <v>20</v>
      </c>
      <c r="E177" s="330">
        <v>765.1</v>
      </c>
      <c r="F177" s="335">
        <v>809657.2</v>
      </c>
      <c r="G177" s="338">
        <v>787</v>
      </c>
      <c r="H177" s="330">
        <v>389841.1</v>
      </c>
      <c r="I177" s="338">
        <v>184</v>
      </c>
      <c r="J177" s="330">
        <v>27302.7</v>
      </c>
      <c r="K177" s="338">
        <v>3495.4</v>
      </c>
      <c r="L177" s="330">
        <v>186109.6</v>
      </c>
      <c r="M177" s="129"/>
      <c r="N177" s="102"/>
      <c r="O177" s="103">
        <f aca="true" t="shared" si="20" ref="O177:O183">H177+J177+L177+N177</f>
        <v>603253.4</v>
      </c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1"/>
      <c r="AU177" s="251"/>
      <c r="AV177" s="251"/>
      <c r="AW177" s="251"/>
      <c r="AX177" s="251"/>
      <c r="AY177" s="251"/>
      <c r="AZ177" s="251"/>
      <c r="BA177" s="251"/>
      <c r="BB177" s="251"/>
      <c r="BC177" s="251"/>
    </row>
    <row r="178" spans="1:55" s="34" customFormat="1" ht="15.75">
      <c r="A178" s="257"/>
      <c r="B178" s="67" t="s">
        <v>174</v>
      </c>
      <c r="C178" s="58" t="s">
        <v>72</v>
      </c>
      <c r="D178" s="331">
        <v>10</v>
      </c>
      <c r="E178" s="332">
        <v>76</v>
      </c>
      <c r="F178" s="336">
        <v>80642.1</v>
      </c>
      <c r="G178" s="339">
        <v>98.8</v>
      </c>
      <c r="H178" s="332">
        <v>35498.3</v>
      </c>
      <c r="I178" s="339"/>
      <c r="J178" s="332"/>
      <c r="K178" s="339">
        <v>363.2</v>
      </c>
      <c r="L178" s="332">
        <v>20230.1</v>
      </c>
      <c r="M178" s="132"/>
      <c r="N178" s="108"/>
      <c r="O178" s="109">
        <f t="shared" si="20"/>
        <v>55728.4</v>
      </c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1"/>
      <c r="AU178" s="251"/>
      <c r="AV178" s="251"/>
      <c r="AW178" s="251"/>
      <c r="AX178" s="251"/>
      <c r="AY178" s="251"/>
      <c r="AZ178" s="251"/>
      <c r="BA178" s="251"/>
      <c r="BB178" s="251"/>
      <c r="BC178" s="251"/>
    </row>
    <row r="179" spans="1:55" s="34" customFormat="1" ht="15.75">
      <c r="A179" s="257"/>
      <c r="B179" s="58"/>
      <c r="C179" s="58" t="s">
        <v>73</v>
      </c>
      <c r="D179" s="331">
        <v>2</v>
      </c>
      <c r="E179" s="332">
        <v>0.76</v>
      </c>
      <c r="F179" s="336">
        <v>816.3</v>
      </c>
      <c r="G179" s="339"/>
      <c r="H179" s="332"/>
      <c r="I179" s="339"/>
      <c r="J179" s="332"/>
      <c r="K179" s="339"/>
      <c r="L179" s="332"/>
      <c r="M179" s="132"/>
      <c r="N179" s="108"/>
      <c r="O179" s="109">
        <f t="shared" si="20"/>
        <v>0</v>
      </c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  <c r="AI179" s="251"/>
      <c r="AJ179" s="251"/>
      <c r="AK179" s="251"/>
      <c r="AL179" s="251"/>
      <c r="AM179" s="251"/>
      <c r="AN179" s="251"/>
      <c r="AO179" s="251"/>
      <c r="AP179" s="251"/>
      <c r="AQ179" s="251"/>
      <c r="AR179" s="251"/>
      <c r="AS179" s="251"/>
      <c r="AT179" s="251"/>
      <c r="AU179" s="251"/>
      <c r="AV179" s="251"/>
      <c r="AW179" s="251"/>
      <c r="AX179" s="251"/>
      <c r="AY179" s="251"/>
      <c r="AZ179" s="251"/>
      <c r="BA179" s="251"/>
      <c r="BB179" s="251"/>
      <c r="BC179" s="251"/>
    </row>
    <row r="180" spans="1:55" s="34" customFormat="1" ht="15.75">
      <c r="A180" s="257"/>
      <c r="B180" s="58"/>
      <c r="C180" s="58" t="s">
        <v>74</v>
      </c>
      <c r="D180" s="331">
        <v>3</v>
      </c>
      <c r="E180" s="332">
        <v>1.116</v>
      </c>
      <c r="F180" s="336">
        <v>1193.8</v>
      </c>
      <c r="G180" s="339"/>
      <c r="H180" s="332"/>
      <c r="I180" s="339"/>
      <c r="J180" s="332"/>
      <c r="K180" s="339"/>
      <c r="L180" s="332"/>
      <c r="M180" s="132"/>
      <c r="N180" s="108"/>
      <c r="O180" s="109">
        <f t="shared" si="20"/>
        <v>0</v>
      </c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1"/>
      <c r="AH180" s="251"/>
      <c r="AI180" s="251"/>
      <c r="AJ180" s="251"/>
      <c r="AK180" s="251"/>
      <c r="AL180" s="251"/>
      <c r="AM180" s="251"/>
      <c r="AN180" s="251"/>
      <c r="AO180" s="251"/>
      <c r="AP180" s="251"/>
      <c r="AQ180" s="251"/>
      <c r="AR180" s="251"/>
      <c r="AS180" s="251"/>
      <c r="AT180" s="251"/>
      <c r="AU180" s="251"/>
      <c r="AV180" s="251"/>
      <c r="AW180" s="251"/>
      <c r="AX180" s="251"/>
      <c r="AY180" s="251"/>
      <c r="AZ180" s="251"/>
      <c r="BA180" s="251"/>
      <c r="BB180" s="251"/>
      <c r="BC180" s="251"/>
    </row>
    <row r="181" spans="1:55" s="34" customFormat="1" ht="15.75">
      <c r="A181" s="154"/>
      <c r="B181" s="62"/>
      <c r="C181" s="62" t="s">
        <v>75</v>
      </c>
      <c r="D181" s="331">
        <v>5</v>
      </c>
      <c r="E181" s="332">
        <v>14.03</v>
      </c>
      <c r="F181" s="336">
        <v>14859.2</v>
      </c>
      <c r="G181" s="339">
        <v>14</v>
      </c>
      <c r="H181" s="332">
        <v>4541.7</v>
      </c>
      <c r="I181" s="339"/>
      <c r="J181" s="332"/>
      <c r="K181" s="339">
        <v>28</v>
      </c>
      <c r="L181" s="332">
        <v>1093.5</v>
      </c>
      <c r="M181" s="135"/>
      <c r="N181" s="115"/>
      <c r="O181" s="109">
        <f t="shared" si="20"/>
        <v>5635.2</v>
      </c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251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1"/>
      <c r="AU181" s="251"/>
      <c r="AV181" s="251"/>
      <c r="AW181" s="251"/>
      <c r="AX181" s="251"/>
      <c r="AY181" s="251"/>
      <c r="AZ181" s="251"/>
      <c r="BA181" s="251"/>
      <c r="BB181" s="251"/>
      <c r="BC181" s="251"/>
    </row>
    <row r="182" spans="1:55" s="34" customFormat="1" ht="16.5" thickBot="1">
      <c r="A182" s="154"/>
      <c r="B182" s="62"/>
      <c r="C182" s="191" t="s">
        <v>151</v>
      </c>
      <c r="D182" s="333">
        <v>2</v>
      </c>
      <c r="E182" s="334"/>
      <c r="F182" s="337"/>
      <c r="G182" s="340"/>
      <c r="H182" s="334"/>
      <c r="I182" s="340"/>
      <c r="J182" s="334"/>
      <c r="K182" s="340"/>
      <c r="L182" s="334"/>
      <c r="M182" s="135"/>
      <c r="N182" s="115"/>
      <c r="O182" s="116">
        <f t="shared" si="20"/>
        <v>0</v>
      </c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1"/>
      <c r="AU182" s="251"/>
      <c r="AV182" s="251"/>
      <c r="AW182" s="251"/>
      <c r="AX182" s="251"/>
      <c r="AY182" s="251"/>
      <c r="AZ182" s="251"/>
      <c r="BA182" s="251"/>
      <c r="BB182" s="251"/>
      <c r="BC182" s="251"/>
    </row>
    <row r="183" spans="1:55" s="34" customFormat="1" ht="14.25" customHeight="1" thickBot="1">
      <c r="A183" s="279"/>
      <c r="B183" s="65"/>
      <c r="C183" s="42" t="s">
        <v>107</v>
      </c>
      <c r="D183" s="66">
        <f aca="true" t="shared" si="21" ref="D183:N183">SUM(D177:D182)</f>
        <v>42</v>
      </c>
      <c r="E183" s="122">
        <f t="shared" si="21"/>
        <v>857.006</v>
      </c>
      <c r="F183" s="123">
        <f t="shared" si="21"/>
        <v>907168.6</v>
      </c>
      <c r="G183" s="124">
        <f t="shared" si="21"/>
        <v>899.8</v>
      </c>
      <c r="H183" s="125">
        <f t="shared" si="21"/>
        <v>429881.1</v>
      </c>
      <c r="I183" s="126">
        <f t="shared" si="21"/>
        <v>184</v>
      </c>
      <c r="J183" s="122">
        <f t="shared" si="21"/>
        <v>27302.7</v>
      </c>
      <c r="K183" s="124">
        <f t="shared" si="21"/>
        <v>3886.6</v>
      </c>
      <c r="L183" s="125">
        <f t="shared" si="21"/>
        <v>207433.2</v>
      </c>
      <c r="M183" s="126">
        <f t="shared" si="21"/>
        <v>0</v>
      </c>
      <c r="N183" s="122">
        <f t="shared" si="21"/>
        <v>0</v>
      </c>
      <c r="O183" s="123">
        <f t="shared" si="20"/>
        <v>664617</v>
      </c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1"/>
      <c r="AU183" s="251"/>
      <c r="AV183" s="251"/>
      <c r="AW183" s="251"/>
      <c r="AX183" s="251"/>
      <c r="AY183" s="251"/>
      <c r="AZ183" s="251"/>
      <c r="BA183" s="251"/>
      <c r="BB183" s="251"/>
      <c r="BC183" s="251"/>
    </row>
    <row r="184" spans="1:55" s="34" customFormat="1" ht="15.75">
      <c r="A184" s="153">
        <v>16</v>
      </c>
      <c r="B184" s="55" t="s">
        <v>97</v>
      </c>
      <c r="C184" s="59" t="s">
        <v>165</v>
      </c>
      <c r="D184" s="60">
        <v>1</v>
      </c>
      <c r="E184" s="108">
        <v>0.625</v>
      </c>
      <c r="F184" s="109">
        <v>664.38</v>
      </c>
      <c r="G184" s="130"/>
      <c r="H184" s="131"/>
      <c r="I184" s="132"/>
      <c r="J184" s="108"/>
      <c r="K184" s="130"/>
      <c r="L184" s="131"/>
      <c r="M184" s="132"/>
      <c r="N184" s="108"/>
      <c r="O184" s="109">
        <f aca="true" t="shared" si="22" ref="O184:O189">H184+J184+L184+N184</f>
        <v>0</v>
      </c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  <c r="AI184" s="251"/>
      <c r="AJ184" s="251"/>
      <c r="AK184" s="251"/>
      <c r="AL184" s="251"/>
      <c r="AM184" s="251"/>
      <c r="AN184" s="251"/>
      <c r="AO184" s="251"/>
      <c r="AP184" s="251"/>
      <c r="AQ184" s="251"/>
      <c r="AR184" s="251"/>
      <c r="AS184" s="251"/>
      <c r="AT184" s="251"/>
      <c r="AU184" s="251"/>
      <c r="AV184" s="251"/>
      <c r="AW184" s="251"/>
      <c r="AX184" s="251"/>
      <c r="AY184" s="251"/>
      <c r="AZ184" s="251"/>
      <c r="BA184" s="251"/>
      <c r="BB184" s="251"/>
      <c r="BC184" s="251"/>
    </row>
    <row r="185" spans="1:55" s="34" customFormat="1" ht="15.75">
      <c r="A185" s="153"/>
      <c r="B185" s="55"/>
      <c r="C185" s="59" t="s">
        <v>120</v>
      </c>
      <c r="D185" s="60">
        <v>1</v>
      </c>
      <c r="E185" s="108">
        <v>32.784</v>
      </c>
      <c r="F185" s="109">
        <v>37177.06</v>
      </c>
      <c r="G185" s="130"/>
      <c r="H185" s="131"/>
      <c r="I185" s="132"/>
      <c r="J185" s="108"/>
      <c r="K185" s="130"/>
      <c r="L185" s="131"/>
      <c r="M185" s="132"/>
      <c r="N185" s="108"/>
      <c r="O185" s="109">
        <f t="shared" si="22"/>
        <v>0</v>
      </c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  <c r="AI185" s="251"/>
      <c r="AJ185" s="251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1"/>
      <c r="AU185" s="251"/>
      <c r="AV185" s="251"/>
      <c r="AW185" s="251"/>
      <c r="AX185" s="251"/>
      <c r="AY185" s="251"/>
      <c r="AZ185" s="251"/>
      <c r="BA185" s="251"/>
      <c r="BB185" s="251"/>
      <c r="BC185" s="251"/>
    </row>
    <row r="186" spans="1:55" s="34" customFormat="1" ht="15.75">
      <c r="A186" s="153"/>
      <c r="B186" s="55"/>
      <c r="C186" s="59" t="s">
        <v>119</v>
      </c>
      <c r="D186" s="60">
        <v>2</v>
      </c>
      <c r="E186" s="108">
        <v>0.352</v>
      </c>
      <c r="F186" s="109">
        <v>337.92</v>
      </c>
      <c r="G186" s="130">
        <v>153</v>
      </c>
      <c r="H186" s="131">
        <v>78897</v>
      </c>
      <c r="I186" s="132">
        <v>13</v>
      </c>
      <c r="J186" s="108">
        <v>2851.99</v>
      </c>
      <c r="K186" s="130">
        <v>396</v>
      </c>
      <c r="L186" s="131">
        <v>18280</v>
      </c>
      <c r="M186" s="132">
        <v>43</v>
      </c>
      <c r="N186" s="108">
        <v>2196</v>
      </c>
      <c r="O186" s="109">
        <f t="shared" si="22"/>
        <v>102224.99</v>
      </c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1"/>
      <c r="AU186" s="251"/>
      <c r="AV186" s="251"/>
      <c r="AW186" s="251"/>
      <c r="AX186" s="251"/>
      <c r="AY186" s="251"/>
      <c r="AZ186" s="251"/>
      <c r="BA186" s="251"/>
      <c r="BB186" s="251"/>
      <c r="BC186" s="251"/>
    </row>
    <row r="187" spans="1:55" s="34" customFormat="1" ht="15.75">
      <c r="A187" s="153"/>
      <c r="B187" s="55"/>
      <c r="C187" s="56" t="s">
        <v>121</v>
      </c>
      <c r="D187" s="57"/>
      <c r="E187" s="102"/>
      <c r="F187" s="103"/>
      <c r="G187" s="127">
        <v>67</v>
      </c>
      <c r="H187" s="128">
        <v>46547</v>
      </c>
      <c r="I187" s="129">
        <v>38</v>
      </c>
      <c r="J187" s="102">
        <v>0</v>
      </c>
      <c r="K187" s="127">
        <v>184</v>
      </c>
      <c r="L187" s="128">
        <v>17904</v>
      </c>
      <c r="M187" s="129"/>
      <c r="N187" s="102"/>
      <c r="O187" s="109">
        <f t="shared" si="22"/>
        <v>64451</v>
      </c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1"/>
      <c r="AU187" s="251"/>
      <c r="AV187" s="251"/>
      <c r="AW187" s="251"/>
      <c r="AX187" s="251"/>
      <c r="AY187" s="251"/>
      <c r="AZ187" s="251"/>
      <c r="BA187" s="251"/>
      <c r="BB187" s="251"/>
      <c r="BC187" s="251"/>
    </row>
    <row r="188" spans="1:55" s="34" customFormat="1" ht="15.75">
      <c r="A188" s="153"/>
      <c r="B188" s="55"/>
      <c r="C188" s="59" t="s">
        <v>98</v>
      </c>
      <c r="D188" s="60">
        <v>1</v>
      </c>
      <c r="E188" s="108">
        <v>0.422</v>
      </c>
      <c r="F188" s="109">
        <v>448.57</v>
      </c>
      <c r="G188" s="130"/>
      <c r="H188" s="131"/>
      <c r="I188" s="132"/>
      <c r="J188" s="108"/>
      <c r="K188" s="130"/>
      <c r="L188" s="131"/>
      <c r="M188" s="132"/>
      <c r="N188" s="108"/>
      <c r="O188" s="109">
        <f t="shared" si="22"/>
        <v>0</v>
      </c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1"/>
      <c r="AU188" s="251"/>
      <c r="AV188" s="251"/>
      <c r="AW188" s="251"/>
      <c r="AX188" s="251"/>
      <c r="AY188" s="251"/>
      <c r="AZ188" s="251"/>
      <c r="BA188" s="251"/>
      <c r="BB188" s="251"/>
      <c r="BC188" s="251"/>
    </row>
    <row r="189" spans="1:55" s="34" customFormat="1" ht="15.75">
      <c r="A189" s="153"/>
      <c r="B189" s="55"/>
      <c r="C189" s="63" t="s">
        <v>123</v>
      </c>
      <c r="D189" s="64">
        <v>4</v>
      </c>
      <c r="E189" s="115">
        <v>90.076</v>
      </c>
      <c r="F189" s="116">
        <v>93859.05</v>
      </c>
      <c r="G189" s="133"/>
      <c r="H189" s="134"/>
      <c r="I189" s="135"/>
      <c r="J189" s="115"/>
      <c r="K189" s="133"/>
      <c r="L189" s="134"/>
      <c r="M189" s="135"/>
      <c r="N189" s="115"/>
      <c r="O189" s="116">
        <f t="shared" si="22"/>
        <v>0</v>
      </c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51"/>
      <c r="AQ189" s="251"/>
      <c r="AR189" s="251"/>
      <c r="AS189" s="251"/>
      <c r="AT189" s="251"/>
      <c r="AU189" s="251"/>
      <c r="AV189" s="251"/>
      <c r="AW189" s="251"/>
      <c r="AX189" s="251"/>
      <c r="AY189" s="251"/>
      <c r="AZ189" s="251"/>
      <c r="BA189" s="251"/>
      <c r="BB189" s="251"/>
      <c r="BC189" s="251"/>
    </row>
    <row r="190" spans="1:55" s="34" customFormat="1" ht="15.75">
      <c r="A190" s="223"/>
      <c r="B190" s="67"/>
      <c r="C190" s="59" t="s">
        <v>97</v>
      </c>
      <c r="D190" s="60">
        <v>8</v>
      </c>
      <c r="E190" s="108">
        <v>50.125</v>
      </c>
      <c r="F190" s="109">
        <v>54321.53</v>
      </c>
      <c r="G190" s="130"/>
      <c r="H190" s="131"/>
      <c r="I190" s="132"/>
      <c r="J190" s="108"/>
      <c r="K190" s="130"/>
      <c r="L190" s="131"/>
      <c r="M190" s="132"/>
      <c r="N190" s="108"/>
      <c r="O190" s="109">
        <f>H190+J190+L190+N190</f>
        <v>0</v>
      </c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1"/>
      <c r="AU190" s="251"/>
      <c r="AV190" s="251"/>
      <c r="AW190" s="251"/>
      <c r="AX190" s="251"/>
      <c r="AY190" s="251"/>
      <c r="AZ190" s="251"/>
      <c r="BA190" s="251"/>
      <c r="BB190" s="251"/>
      <c r="BC190" s="251"/>
    </row>
    <row r="191" spans="1:55" s="34" customFormat="1" ht="15.75">
      <c r="A191" s="223"/>
      <c r="B191" s="67"/>
      <c r="C191" s="63" t="s">
        <v>197</v>
      </c>
      <c r="D191" s="64">
        <v>4</v>
      </c>
      <c r="E191" s="115">
        <v>180.477</v>
      </c>
      <c r="F191" s="116">
        <v>196325.83</v>
      </c>
      <c r="G191" s="133">
        <v>140</v>
      </c>
      <c r="H191" s="134">
        <v>46206</v>
      </c>
      <c r="I191" s="135"/>
      <c r="J191" s="115"/>
      <c r="K191" s="133">
        <v>674</v>
      </c>
      <c r="L191" s="134">
        <v>27744</v>
      </c>
      <c r="M191" s="135"/>
      <c r="N191" s="115"/>
      <c r="O191" s="116">
        <f>H191+J191+L191+N191</f>
        <v>73950</v>
      </c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1"/>
      <c r="AU191" s="251"/>
      <c r="AV191" s="251"/>
      <c r="AW191" s="251"/>
      <c r="AX191" s="251"/>
      <c r="AY191" s="251"/>
      <c r="AZ191" s="251"/>
      <c r="BA191" s="251"/>
      <c r="BB191" s="251"/>
      <c r="BC191" s="251"/>
    </row>
    <row r="192" spans="1:55" s="34" customFormat="1" ht="16.5" thickBot="1">
      <c r="A192" s="223"/>
      <c r="B192" s="67"/>
      <c r="C192" s="59" t="s">
        <v>122</v>
      </c>
      <c r="D192" s="60">
        <v>7</v>
      </c>
      <c r="E192" s="108">
        <v>131.318</v>
      </c>
      <c r="F192" s="109">
        <v>145886.97</v>
      </c>
      <c r="G192" s="130">
        <v>95</v>
      </c>
      <c r="H192" s="131">
        <v>34671</v>
      </c>
      <c r="I192" s="132">
        <v>1</v>
      </c>
      <c r="J192" s="108">
        <v>758</v>
      </c>
      <c r="K192" s="130">
        <v>664</v>
      </c>
      <c r="L192" s="131">
        <v>29300</v>
      </c>
      <c r="M192" s="132"/>
      <c r="N192" s="108"/>
      <c r="O192" s="109">
        <f>H192+J192+L192+N192</f>
        <v>64729</v>
      </c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1"/>
      <c r="AU192" s="251"/>
      <c r="AV192" s="251"/>
      <c r="AW192" s="251"/>
      <c r="AX192" s="251"/>
      <c r="AY192" s="251"/>
      <c r="AZ192" s="251"/>
      <c r="BA192" s="251"/>
      <c r="BB192" s="251"/>
      <c r="BC192" s="251"/>
    </row>
    <row r="193" spans="1:55" s="34" customFormat="1" ht="16.5" thickBot="1">
      <c r="A193" s="157"/>
      <c r="B193" s="65"/>
      <c r="C193" s="53" t="s">
        <v>107</v>
      </c>
      <c r="D193" s="66">
        <f aca="true" t="shared" si="23" ref="D193:N193">SUM(D184:D192)</f>
        <v>28</v>
      </c>
      <c r="E193" s="122">
        <f t="shared" si="23"/>
        <v>486.179</v>
      </c>
      <c r="F193" s="123">
        <f t="shared" si="23"/>
        <v>529021.3099999999</v>
      </c>
      <c r="G193" s="124">
        <f t="shared" si="23"/>
        <v>455</v>
      </c>
      <c r="H193" s="125">
        <f t="shared" si="23"/>
        <v>206321</v>
      </c>
      <c r="I193" s="126">
        <f t="shared" si="23"/>
        <v>52</v>
      </c>
      <c r="J193" s="122">
        <f t="shared" si="23"/>
        <v>3609.99</v>
      </c>
      <c r="K193" s="124">
        <f t="shared" si="23"/>
        <v>1918</v>
      </c>
      <c r="L193" s="125">
        <f t="shared" si="23"/>
        <v>93228</v>
      </c>
      <c r="M193" s="126">
        <f t="shared" si="23"/>
        <v>43</v>
      </c>
      <c r="N193" s="122">
        <f t="shared" si="23"/>
        <v>2196</v>
      </c>
      <c r="O193" s="123">
        <f>H193+J193+L193+N193</f>
        <v>305354.99</v>
      </c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1"/>
      <c r="AU193" s="251"/>
      <c r="AV193" s="251"/>
      <c r="AW193" s="251"/>
      <c r="AX193" s="251"/>
      <c r="AY193" s="251"/>
      <c r="AZ193" s="251"/>
      <c r="BA193" s="251"/>
      <c r="BB193" s="251"/>
      <c r="BC193" s="251"/>
    </row>
    <row r="194" spans="1:55" s="34" customFormat="1" ht="16.5" thickBot="1">
      <c r="A194" s="360" t="s">
        <v>124</v>
      </c>
      <c r="B194" s="361"/>
      <c r="C194" s="362"/>
      <c r="D194" s="66">
        <f aca="true" t="shared" si="24" ref="D194:O194">D24+D42+D53+D65+D75+D86+D97+D109+D124+D134+D141+D149+D162+D176+D183+D193</f>
        <v>815</v>
      </c>
      <c r="E194" s="122">
        <f t="shared" si="24"/>
        <v>21658.610000000004</v>
      </c>
      <c r="F194" s="123">
        <f t="shared" si="24"/>
        <v>22029138.481999997</v>
      </c>
      <c r="G194" s="124">
        <f t="shared" si="24"/>
        <v>15522.439999999999</v>
      </c>
      <c r="H194" s="125">
        <f t="shared" si="24"/>
        <v>5959346.778333332</v>
      </c>
      <c r="I194" s="126">
        <f t="shared" si="24"/>
        <v>3007.2740000000003</v>
      </c>
      <c r="J194" s="122">
        <f t="shared" si="24"/>
        <v>457142.16</v>
      </c>
      <c r="K194" s="124">
        <f t="shared" si="24"/>
        <v>58891.37</v>
      </c>
      <c r="L194" s="125">
        <f t="shared" si="24"/>
        <v>2880304.3400000003</v>
      </c>
      <c r="M194" s="126">
        <f t="shared" si="24"/>
        <v>998.325</v>
      </c>
      <c r="N194" s="122">
        <f t="shared" si="24"/>
        <v>22314.350000000002</v>
      </c>
      <c r="O194" s="124">
        <f t="shared" si="24"/>
        <v>9671674.728333334</v>
      </c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  <c r="AQ194" s="251"/>
      <c r="AR194" s="251"/>
      <c r="AS194" s="251"/>
      <c r="AT194" s="251"/>
      <c r="AU194" s="251"/>
      <c r="AV194" s="251"/>
      <c r="AW194" s="251"/>
      <c r="AX194" s="251"/>
      <c r="AY194" s="251"/>
      <c r="AZ194" s="251"/>
      <c r="BA194" s="251"/>
      <c r="BB194" s="251"/>
      <c r="BC194" s="251"/>
    </row>
    <row r="195" spans="1:55" s="34" customFormat="1" ht="15.7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51"/>
      <c r="AG195" s="251"/>
      <c r="AH195" s="251"/>
      <c r="AI195" s="251"/>
      <c r="AJ195" s="251"/>
      <c r="AK195" s="251"/>
      <c r="AL195" s="251"/>
      <c r="AM195" s="251"/>
      <c r="AN195" s="251"/>
      <c r="AO195" s="251"/>
      <c r="AP195" s="251"/>
      <c r="AQ195" s="251"/>
      <c r="AR195" s="251"/>
      <c r="AS195" s="251"/>
      <c r="AT195" s="251"/>
      <c r="AU195" s="251"/>
      <c r="AV195" s="251"/>
      <c r="AW195" s="251"/>
      <c r="AX195" s="251"/>
      <c r="AY195" s="251"/>
      <c r="AZ195" s="251"/>
      <c r="BA195" s="251"/>
      <c r="BB195" s="251"/>
      <c r="BC195" s="251"/>
    </row>
    <row r="196" spans="1:55" s="34" customFormat="1" ht="15.75">
      <c r="A196" s="80"/>
      <c r="B196" s="80" t="s">
        <v>126</v>
      </c>
      <c r="C196" s="80"/>
      <c r="D196" s="80"/>
      <c r="E196" s="80"/>
      <c r="F196" s="80"/>
      <c r="G196" s="80"/>
      <c r="H196" s="80"/>
      <c r="I196" s="80"/>
      <c r="K196" s="80"/>
      <c r="L196" s="80"/>
      <c r="M196" s="80"/>
      <c r="N196" s="80"/>
      <c r="O196" s="80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  <c r="AL196" s="251"/>
      <c r="AM196" s="251"/>
      <c r="AN196" s="251"/>
      <c r="AO196" s="251"/>
      <c r="AP196" s="251"/>
      <c r="AQ196" s="251"/>
      <c r="AR196" s="251"/>
      <c r="AS196" s="251"/>
      <c r="AT196" s="251"/>
      <c r="AU196" s="251"/>
      <c r="AV196" s="251"/>
      <c r="AW196" s="251"/>
      <c r="AX196" s="251"/>
      <c r="AY196" s="251"/>
      <c r="AZ196" s="251"/>
      <c r="BA196" s="251"/>
      <c r="BB196" s="251"/>
      <c r="BC196" s="251"/>
    </row>
    <row r="197" spans="1:55" s="34" customFormat="1" ht="15.75">
      <c r="A197" s="80"/>
      <c r="B197" s="80" t="s">
        <v>177</v>
      </c>
      <c r="C197" s="80"/>
      <c r="D197" s="80"/>
      <c r="E197" s="80"/>
      <c r="F197" s="80"/>
      <c r="G197" s="80"/>
      <c r="H197" s="80"/>
      <c r="I197" s="80"/>
      <c r="J197" s="80"/>
      <c r="L197" s="80"/>
      <c r="M197" s="80"/>
      <c r="N197" s="80"/>
      <c r="O197" s="80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1"/>
      <c r="AU197" s="251"/>
      <c r="AV197" s="251"/>
      <c r="AW197" s="251"/>
      <c r="AX197" s="251"/>
      <c r="AY197" s="251"/>
      <c r="AZ197" s="251"/>
      <c r="BA197" s="251"/>
      <c r="BB197" s="251"/>
      <c r="BC197" s="251"/>
    </row>
    <row r="198" spans="1:55" s="34" customFormat="1" ht="15.75">
      <c r="A198" s="80"/>
      <c r="B198" s="80"/>
      <c r="C198" s="81" t="s">
        <v>210</v>
      </c>
      <c r="E198" s="80"/>
      <c r="F198" s="80"/>
      <c r="G198" s="80"/>
      <c r="H198" s="80"/>
      <c r="I198" s="80"/>
      <c r="J198" s="80"/>
      <c r="K198" s="80"/>
      <c r="L198" s="81"/>
      <c r="M198" s="80"/>
      <c r="N198" s="80"/>
      <c r="O198" s="80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1"/>
      <c r="AU198" s="251"/>
      <c r="AV198" s="251"/>
      <c r="AW198" s="251"/>
      <c r="AX198" s="251"/>
      <c r="AY198" s="251"/>
      <c r="AZ198" s="251"/>
      <c r="BA198" s="251"/>
      <c r="BB198" s="251"/>
      <c r="BC198" s="251"/>
    </row>
    <row r="199" spans="1:55" s="34" customFormat="1" ht="15.7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  <c r="AA199" s="251"/>
      <c r="AB199" s="251"/>
      <c r="AC199" s="251"/>
      <c r="AD199" s="251"/>
      <c r="AE199" s="251"/>
      <c r="AF199" s="251"/>
      <c r="AG199" s="251"/>
      <c r="AH199" s="251"/>
      <c r="AI199" s="251"/>
      <c r="AJ199" s="251"/>
      <c r="AK199" s="251"/>
      <c r="AL199" s="251"/>
      <c r="AM199" s="251"/>
      <c r="AN199" s="251"/>
      <c r="AO199" s="251"/>
      <c r="AP199" s="251"/>
      <c r="AQ199" s="251"/>
      <c r="AR199" s="251"/>
      <c r="AS199" s="251"/>
      <c r="AT199" s="251"/>
      <c r="AU199" s="251"/>
      <c r="AV199" s="251"/>
      <c r="AW199" s="251"/>
      <c r="AX199" s="251"/>
      <c r="AY199" s="251"/>
      <c r="AZ199" s="251"/>
      <c r="BA199" s="251"/>
      <c r="BB199" s="251"/>
      <c r="BC199" s="251"/>
    </row>
  </sheetData>
  <sheetProtection/>
  <mergeCells count="25">
    <mergeCell ref="A1:O1"/>
    <mergeCell ref="E7:E10"/>
    <mergeCell ref="F7:F10"/>
    <mergeCell ref="G7:H8"/>
    <mergeCell ref="I7:J8"/>
    <mergeCell ref="D6:F6"/>
    <mergeCell ref="G6:N6"/>
    <mergeCell ref="D7:D10"/>
    <mergeCell ref="K7:L8"/>
    <mergeCell ref="A3:O3"/>
    <mergeCell ref="A194:C194"/>
    <mergeCell ref="I9:I10"/>
    <mergeCell ref="G9:G10"/>
    <mergeCell ref="C6:C10"/>
    <mergeCell ref="L9:L10"/>
    <mergeCell ref="N9:N10"/>
    <mergeCell ref="A4:O4"/>
    <mergeCell ref="O6:O10"/>
    <mergeCell ref="M9:M10"/>
    <mergeCell ref="K9:K10"/>
    <mergeCell ref="M7:N8"/>
    <mergeCell ref="H9:H10"/>
    <mergeCell ref="J9:J10"/>
    <mergeCell ref="A6:A10"/>
    <mergeCell ref="B6:B10"/>
  </mergeCells>
  <printOptions horizontalCentered="1" verticalCentered="1"/>
  <pageMargins left="0.25" right="0.25" top="0.5104166666666666" bottom="0.59375" header="0.3" footer="0.3"/>
  <pageSetup horizontalDpi="600" verticalDpi="600" orientation="landscape" paperSize="9" r:id="rId2"/>
  <headerFooter alignWithMargins="0">
    <oddFooter>&amp;C&amp;8Page &amp;P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120" zoomScaleNormal="120" zoomScalePageLayoutView="0" workbookViewId="0" topLeftCell="A7">
      <selection activeCell="F23" sqref="F23"/>
    </sheetView>
  </sheetViews>
  <sheetFormatPr defaultColWidth="9.140625" defaultRowHeight="12.75"/>
  <cols>
    <col min="1" max="1" width="5.00390625" style="0" customWidth="1"/>
    <col min="2" max="2" width="12.28125" style="0" customWidth="1"/>
    <col min="3" max="3" width="14.421875" style="0" customWidth="1"/>
    <col min="4" max="4" width="6.57421875" style="0" customWidth="1"/>
    <col min="5" max="5" width="6.7109375" style="0" customWidth="1"/>
    <col min="6" max="6" width="11.8515625" style="0" customWidth="1"/>
    <col min="7" max="7" width="6.140625" style="0" customWidth="1"/>
    <col min="8" max="8" width="10.421875" style="0" customWidth="1"/>
    <col min="9" max="9" width="6.7109375" style="0" customWidth="1"/>
    <col min="10" max="10" width="10.421875" style="0" customWidth="1"/>
    <col min="11" max="11" width="6.7109375" style="0" customWidth="1"/>
    <col min="12" max="12" width="10.140625" style="0" customWidth="1"/>
    <col min="13" max="13" width="6.8515625" style="0" customWidth="1"/>
    <col min="14" max="14" width="10.140625" style="0" customWidth="1"/>
    <col min="15" max="15" width="12.28125" style="0" customWidth="1"/>
  </cols>
  <sheetData>
    <row r="1" spans="1:15" ht="16.5" customHeight="1">
      <c r="A1" s="366" t="s">
        <v>127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7.25" customHeight="1">
      <c r="A3" s="366" t="s">
        <v>99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6.5" customHeight="1">
      <c r="A4" s="341" t="s">
        <v>208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</row>
    <row r="5" spans="1:15" ht="16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43.5" customHeight="1" thickBot="1">
      <c r="A6" s="392" t="s">
        <v>11</v>
      </c>
      <c r="B6" s="375" t="s">
        <v>12</v>
      </c>
      <c r="C6" s="399" t="s">
        <v>130</v>
      </c>
      <c r="D6" s="402" t="s">
        <v>13</v>
      </c>
      <c r="E6" s="403"/>
      <c r="F6" s="404"/>
      <c r="G6" s="402" t="s">
        <v>14</v>
      </c>
      <c r="H6" s="403"/>
      <c r="I6" s="403"/>
      <c r="J6" s="403"/>
      <c r="K6" s="403"/>
      <c r="L6" s="403"/>
      <c r="M6" s="403"/>
      <c r="N6" s="404"/>
      <c r="O6" s="375" t="s">
        <v>101</v>
      </c>
    </row>
    <row r="7" spans="1:15" ht="12.75" customHeight="1">
      <c r="A7" s="393"/>
      <c r="B7" s="376"/>
      <c r="C7" s="400"/>
      <c r="D7" s="378" t="s">
        <v>100</v>
      </c>
      <c r="E7" s="387" t="s">
        <v>15</v>
      </c>
      <c r="F7" s="375" t="s">
        <v>16</v>
      </c>
      <c r="G7" s="389" t="s">
        <v>17</v>
      </c>
      <c r="H7" s="395"/>
      <c r="I7" s="395" t="s">
        <v>18</v>
      </c>
      <c r="J7" s="395"/>
      <c r="K7" s="395" t="s">
        <v>19</v>
      </c>
      <c r="L7" s="390"/>
      <c r="M7" s="381" t="s">
        <v>125</v>
      </c>
      <c r="N7" s="382"/>
      <c r="O7" s="376"/>
    </row>
    <row r="8" spans="1:15" ht="15.75" customHeight="1" thickBot="1">
      <c r="A8" s="393"/>
      <c r="B8" s="376"/>
      <c r="C8" s="400"/>
      <c r="D8" s="379"/>
      <c r="E8" s="405"/>
      <c r="F8" s="376"/>
      <c r="G8" s="380"/>
      <c r="H8" s="396"/>
      <c r="I8" s="396"/>
      <c r="J8" s="396"/>
      <c r="K8" s="396"/>
      <c r="L8" s="391"/>
      <c r="M8" s="383"/>
      <c r="N8" s="384"/>
      <c r="O8" s="376"/>
    </row>
    <row r="9" spans="1:15" ht="12.75" customHeight="1">
      <c r="A9" s="393"/>
      <c r="B9" s="376"/>
      <c r="C9" s="400"/>
      <c r="D9" s="379"/>
      <c r="E9" s="405"/>
      <c r="F9" s="376"/>
      <c r="G9" s="389" t="s">
        <v>20</v>
      </c>
      <c r="H9" s="390" t="s">
        <v>102</v>
      </c>
      <c r="I9" s="385" t="s">
        <v>20</v>
      </c>
      <c r="J9" s="387" t="s">
        <v>102</v>
      </c>
      <c r="K9" s="389" t="s">
        <v>20</v>
      </c>
      <c r="L9" s="390" t="s">
        <v>103</v>
      </c>
      <c r="M9" s="385" t="s">
        <v>20</v>
      </c>
      <c r="N9" s="387" t="s">
        <v>102</v>
      </c>
      <c r="O9" s="376"/>
    </row>
    <row r="10" spans="1:15" ht="45" customHeight="1" thickBot="1">
      <c r="A10" s="394"/>
      <c r="B10" s="377"/>
      <c r="C10" s="401"/>
      <c r="D10" s="380"/>
      <c r="E10" s="388"/>
      <c r="F10" s="377"/>
      <c r="G10" s="380"/>
      <c r="H10" s="391"/>
      <c r="I10" s="386"/>
      <c r="J10" s="388"/>
      <c r="K10" s="380"/>
      <c r="L10" s="391"/>
      <c r="M10" s="386"/>
      <c r="N10" s="388"/>
      <c r="O10" s="377"/>
    </row>
    <row r="11" spans="1:15" ht="16.5" customHeight="1" thickBot="1">
      <c r="A11" s="9">
        <v>1</v>
      </c>
      <c r="B11" s="10">
        <v>2</v>
      </c>
      <c r="C11" s="11">
        <v>3</v>
      </c>
      <c r="D11" s="5">
        <v>4</v>
      </c>
      <c r="E11" s="12">
        <v>5</v>
      </c>
      <c r="F11" s="10">
        <v>6</v>
      </c>
      <c r="G11" s="5">
        <v>7</v>
      </c>
      <c r="H11" s="6">
        <v>8</v>
      </c>
      <c r="I11" s="13">
        <v>9</v>
      </c>
      <c r="J11" s="12">
        <v>10</v>
      </c>
      <c r="K11" s="5">
        <v>11</v>
      </c>
      <c r="L11" s="6">
        <v>12</v>
      </c>
      <c r="M11" s="13">
        <v>13</v>
      </c>
      <c r="N11" s="12">
        <v>14</v>
      </c>
      <c r="O11" s="10">
        <v>15</v>
      </c>
    </row>
    <row r="12" spans="1:15" s="21" customFormat="1" ht="16.5" customHeight="1">
      <c r="A12" s="18">
        <v>1</v>
      </c>
      <c r="B12" s="226" t="s">
        <v>28</v>
      </c>
      <c r="C12" s="19" t="s">
        <v>128</v>
      </c>
      <c r="D12" s="20">
        <v>1</v>
      </c>
      <c r="E12" s="82">
        <v>0.555</v>
      </c>
      <c r="F12" s="83">
        <v>589.97</v>
      </c>
      <c r="G12" s="84"/>
      <c r="H12" s="85"/>
      <c r="I12" s="86"/>
      <c r="J12" s="82"/>
      <c r="K12" s="84"/>
      <c r="L12" s="85"/>
      <c r="M12" s="86"/>
      <c r="N12" s="82"/>
      <c r="O12" s="83">
        <f aca="true" t="shared" si="0" ref="O12:O17">H12+J12+L12+N12</f>
        <v>0</v>
      </c>
    </row>
    <row r="13" spans="1:15" s="21" customFormat="1" ht="16.5" customHeight="1">
      <c r="A13" s="22"/>
      <c r="B13" s="23"/>
      <c r="C13" s="24" t="s">
        <v>111</v>
      </c>
      <c r="D13" s="25">
        <v>1</v>
      </c>
      <c r="E13" s="92">
        <v>22.647</v>
      </c>
      <c r="F13" s="93">
        <v>24074</v>
      </c>
      <c r="G13" s="94"/>
      <c r="H13" s="95"/>
      <c r="I13" s="96"/>
      <c r="J13" s="92"/>
      <c r="K13" s="94"/>
      <c r="L13" s="95"/>
      <c r="M13" s="96"/>
      <c r="N13" s="92"/>
      <c r="O13" s="93">
        <f t="shared" si="0"/>
        <v>0</v>
      </c>
    </row>
    <row r="14" spans="1:15" s="21" customFormat="1" ht="16.5" customHeight="1">
      <c r="A14" s="186"/>
      <c r="B14" s="187"/>
      <c r="C14" s="31" t="s">
        <v>133</v>
      </c>
      <c r="D14" s="32">
        <v>1</v>
      </c>
      <c r="E14" s="87">
        <v>0.511</v>
      </c>
      <c r="F14" s="88">
        <v>543</v>
      </c>
      <c r="G14" s="89"/>
      <c r="H14" s="90"/>
      <c r="I14" s="91"/>
      <c r="J14" s="87"/>
      <c r="K14" s="89"/>
      <c r="L14" s="90"/>
      <c r="M14" s="91"/>
      <c r="N14" s="87"/>
      <c r="O14" s="88">
        <f t="shared" si="0"/>
        <v>0</v>
      </c>
    </row>
    <row r="15" spans="1:15" s="21" customFormat="1" ht="16.5" customHeight="1" thickBot="1">
      <c r="A15" s="177"/>
      <c r="B15" s="178"/>
      <c r="C15" s="179" t="s">
        <v>27</v>
      </c>
      <c r="D15" s="180">
        <v>1</v>
      </c>
      <c r="E15" s="188">
        <v>0.32</v>
      </c>
      <c r="F15" s="182">
        <v>345.8</v>
      </c>
      <c r="G15" s="183"/>
      <c r="H15" s="184"/>
      <c r="I15" s="185"/>
      <c r="J15" s="181"/>
      <c r="K15" s="183"/>
      <c r="L15" s="184"/>
      <c r="M15" s="185"/>
      <c r="N15" s="181"/>
      <c r="O15" s="88">
        <f t="shared" si="0"/>
        <v>0</v>
      </c>
    </row>
    <row r="16" spans="1:15" s="21" customFormat="1" ht="16.5" customHeight="1" thickBot="1">
      <c r="A16" s="26"/>
      <c r="B16" s="27"/>
      <c r="C16" s="28" t="s">
        <v>107</v>
      </c>
      <c r="D16" s="29">
        <f>D12+D13+D14+D15</f>
        <v>4</v>
      </c>
      <c r="E16" s="29">
        <f>E12+E13+E14+E15</f>
        <v>24.032999999999998</v>
      </c>
      <c r="F16" s="99">
        <f>F12+F13+F14+F15</f>
        <v>25552.77</v>
      </c>
      <c r="G16" s="99">
        <f aca="true" t="shared" si="1" ref="G16:N16">G12+G14</f>
        <v>0</v>
      </c>
      <c r="H16" s="100">
        <f t="shared" si="1"/>
        <v>0</v>
      </c>
      <c r="I16" s="101">
        <f t="shared" si="1"/>
        <v>0</v>
      </c>
      <c r="J16" s="97">
        <f t="shared" si="1"/>
        <v>0</v>
      </c>
      <c r="K16" s="99">
        <f t="shared" si="1"/>
        <v>0</v>
      </c>
      <c r="L16" s="100">
        <f t="shared" si="1"/>
        <v>0</v>
      </c>
      <c r="M16" s="101">
        <f t="shared" si="1"/>
        <v>0</v>
      </c>
      <c r="N16" s="97">
        <f t="shared" si="1"/>
        <v>0</v>
      </c>
      <c r="O16" s="98">
        <f t="shared" si="0"/>
        <v>0</v>
      </c>
    </row>
    <row r="17" spans="1:15" s="21" customFormat="1" ht="16.5" customHeight="1">
      <c r="A17" s="18">
        <v>2</v>
      </c>
      <c r="B17" s="226" t="s">
        <v>34</v>
      </c>
      <c r="C17" s="19" t="s">
        <v>129</v>
      </c>
      <c r="D17" s="20">
        <v>2</v>
      </c>
      <c r="E17" s="82">
        <v>26.3</v>
      </c>
      <c r="F17" s="83">
        <v>25244.16</v>
      </c>
      <c r="G17" s="84">
        <v>27</v>
      </c>
      <c r="H17" s="85">
        <v>14153</v>
      </c>
      <c r="I17" s="86"/>
      <c r="J17" s="82"/>
      <c r="K17" s="84">
        <v>81</v>
      </c>
      <c r="L17" s="85">
        <v>6113</v>
      </c>
      <c r="M17" s="86"/>
      <c r="N17" s="82"/>
      <c r="O17" s="83">
        <f t="shared" si="0"/>
        <v>20266</v>
      </c>
    </row>
    <row r="18" spans="1:15" s="21" customFormat="1" ht="16.5" customHeight="1">
      <c r="A18" s="18">
        <v>3</v>
      </c>
      <c r="B18" s="226" t="s">
        <v>41</v>
      </c>
      <c r="C18" s="19" t="s">
        <v>115</v>
      </c>
      <c r="D18" s="20">
        <v>1</v>
      </c>
      <c r="E18" s="82">
        <v>0.194</v>
      </c>
      <c r="F18" s="83">
        <v>196.18</v>
      </c>
      <c r="G18" s="84"/>
      <c r="H18" s="85"/>
      <c r="I18" s="86"/>
      <c r="J18" s="82"/>
      <c r="K18" s="84"/>
      <c r="L18" s="85"/>
      <c r="M18" s="86"/>
      <c r="N18" s="82"/>
      <c r="O18" s="83"/>
    </row>
    <row r="19" spans="1:15" s="21" customFormat="1" ht="16.5" customHeight="1">
      <c r="A19" s="18">
        <v>4</v>
      </c>
      <c r="B19" s="226" t="s">
        <v>65</v>
      </c>
      <c r="C19" s="19" t="s">
        <v>211</v>
      </c>
      <c r="D19" s="20">
        <v>1</v>
      </c>
      <c r="E19" s="82">
        <v>14.681</v>
      </c>
      <c r="F19" s="83">
        <v>16648.25</v>
      </c>
      <c r="G19" s="84"/>
      <c r="H19" s="85"/>
      <c r="I19" s="86"/>
      <c r="J19" s="82"/>
      <c r="K19" s="84"/>
      <c r="L19" s="85"/>
      <c r="M19" s="86"/>
      <c r="N19" s="82"/>
      <c r="O19" s="83"/>
    </row>
    <row r="20" spans="1:15" s="21" customFormat="1" ht="15.75" thickBot="1">
      <c r="A20" s="30">
        <v>5</v>
      </c>
      <c r="B20" s="289" t="s">
        <v>71</v>
      </c>
      <c r="C20" s="31" t="s">
        <v>140</v>
      </c>
      <c r="D20" s="32">
        <v>1</v>
      </c>
      <c r="E20" s="87">
        <v>0.5</v>
      </c>
      <c r="F20" s="88">
        <v>527.25</v>
      </c>
      <c r="G20" s="275"/>
      <c r="H20" s="276"/>
      <c r="I20" s="277"/>
      <c r="J20" s="274"/>
      <c r="K20" s="275"/>
      <c r="L20" s="276"/>
      <c r="M20" s="277"/>
      <c r="N20" s="274"/>
      <c r="O20" s="88">
        <v>0</v>
      </c>
    </row>
    <row r="21" spans="1:15" ht="15.75" thickBot="1">
      <c r="A21" s="7"/>
      <c r="B21" s="397" t="s">
        <v>124</v>
      </c>
      <c r="C21" s="398"/>
      <c r="D21" s="4">
        <f>SUM(D16:D20)</f>
        <v>9</v>
      </c>
      <c r="E21" s="172">
        <f>SUM(E16:E20)</f>
        <v>65.708</v>
      </c>
      <c r="F21" s="173">
        <f>SUM(F16:F20)</f>
        <v>68168.61</v>
      </c>
      <c r="G21" s="174">
        <f aca="true" t="shared" si="2" ref="G21:N21">SUM(G12:G20)</f>
        <v>27</v>
      </c>
      <c r="H21" s="175">
        <f t="shared" si="2"/>
        <v>14153</v>
      </c>
      <c r="I21" s="176">
        <f t="shared" si="2"/>
        <v>0</v>
      </c>
      <c r="J21" s="172">
        <f t="shared" si="2"/>
        <v>0</v>
      </c>
      <c r="K21" s="174">
        <f t="shared" si="2"/>
        <v>81</v>
      </c>
      <c r="L21" s="175">
        <f t="shared" si="2"/>
        <v>6113</v>
      </c>
      <c r="M21" s="176">
        <f t="shared" si="2"/>
        <v>0</v>
      </c>
      <c r="N21" s="172">
        <f t="shared" si="2"/>
        <v>0</v>
      </c>
      <c r="O21" s="173">
        <f>H21+J21+L21+N21</f>
        <v>20266</v>
      </c>
    </row>
    <row r="22" spans="1:15" ht="15">
      <c r="A22" s="14"/>
      <c r="B22" s="15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4" spans="1:15" ht="15.75">
      <c r="A24" s="3"/>
      <c r="B24" s="3" t="s">
        <v>126</v>
      </c>
      <c r="C24" s="3"/>
      <c r="D24" s="3"/>
      <c r="E24" s="3"/>
      <c r="F24" s="3"/>
      <c r="G24" s="3"/>
      <c r="H24" s="3"/>
      <c r="I24" s="3"/>
      <c r="J24" s="2"/>
      <c r="K24" s="3"/>
      <c r="L24" s="3"/>
      <c r="M24" s="3"/>
      <c r="N24" s="3"/>
      <c r="O24" s="3"/>
    </row>
    <row r="25" spans="1:15" ht="15.75">
      <c r="A25" s="3"/>
      <c r="B25" s="3" t="s">
        <v>177</v>
      </c>
      <c r="C25" s="3"/>
      <c r="D25" s="3"/>
      <c r="E25" s="3"/>
      <c r="F25" s="3"/>
      <c r="G25" s="3"/>
      <c r="H25" s="3"/>
      <c r="I25" s="3"/>
      <c r="J25" s="3"/>
      <c r="K25" s="2"/>
      <c r="L25" s="3"/>
      <c r="M25" s="3"/>
      <c r="N25" s="3"/>
      <c r="O25" s="3"/>
    </row>
    <row r="26" spans="1:15" ht="15.75">
      <c r="A26" s="3"/>
      <c r="B26" s="3"/>
      <c r="C26" s="8" t="s">
        <v>210</v>
      </c>
      <c r="D26" s="2"/>
      <c r="E26" s="3"/>
      <c r="F26" s="3"/>
      <c r="G26" s="3"/>
      <c r="H26" s="3"/>
      <c r="I26" s="3"/>
      <c r="J26" s="3"/>
      <c r="K26" s="3"/>
      <c r="L26" s="8"/>
      <c r="M26" s="3"/>
      <c r="N26" s="3"/>
      <c r="O26" s="3"/>
    </row>
  </sheetData>
  <sheetProtection/>
  <mergeCells count="25">
    <mergeCell ref="B21:C21"/>
    <mergeCell ref="K9:K10"/>
    <mergeCell ref="L9:L10"/>
    <mergeCell ref="C6:C10"/>
    <mergeCell ref="D6:F6"/>
    <mergeCell ref="G6:N6"/>
    <mergeCell ref="E7:E10"/>
    <mergeCell ref="A1:O1"/>
    <mergeCell ref="A3:O3"/>
    <mergeCell ref="A4:O4"/>
    <mergeCell ref="A6:A10"/>
    <mergeCell ref="B6:B10"/>
    <mergeCell ref="I9:I10"/>
    <mergeCell ref="J9:J10"/>
    <mergeCell ref="G7:H8"/>
    <mergeCell ref="I7:J8"/>
    <mergeCell ref="K7:L8"/>
    <mergeCell ref="O6:O10"/>
    <mergeCell ref="D7:D10"/>
    <mergeCell ref="M7:N8"/>
    <mergeCell ref="F7:F10"/>
    <mergeCell ref="M9:M10"/>
    <mergeCell ref="N9:N10"/>
    <mergeCell ref="G9:G10"/>
    <mergeCell ref="H9:H10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4.28125" style="0" customWidth="1"/>
    <col min="2" max="2" width="20.57421875" style="0" customWidth="1"/>
    <col min="3" max="3" width="17.00390625" style="0" hidden="1" customWidth="1"/>
    <col min="4" max="4" width="19.421875" style="0" customWidth="1"/>
    <col min="5" max="5" width="19.57421875" style="0" hidden="1" customWidth="1"/>
  </cols>
  <sheetData>
    <row r="1" spans="1:5" ht="85.5" customHeight="1">
      <c r="A1" s="321"/>
      <c r="B1" s="322" t="s">
        <v>200</v>
      </c>
      <c r="C1" s="322" t="s">
        <v>16</v>
      </c>
      <c r="D1" s="323" t="s">
        <v>201</v>
      </c>
      <c r="E1" s="320" t="s">
        <v>202</v>
      </c>
    </row>
    <row r="2" spans="1:5" ht="12" customHeight="1">
      <c r="A2" s="291" t="s">
        <v>179</v>
      </c>
      <c r="B2" s="225">
        <v>2276.389</v>
      </c>
      <c r="C2" s="225">
        <v>1485286.16</v>
      </c>
      <c r="D2" s="296">
        <v>1660</v>
      </c>
      <c r="E2" s="310">
        <v>491728.12000000005</v>
      </c>
    </row>
    <row r="3" spans="1:5" ht="12" customHeight="1">
      <c r="A3" s="291" t="s">
        <v>187</v>
      </c>
      <c r="B3" s="225">
        <v>806.857</v>
      </c>
      <c r="C3" s="225">
        <v>6261338.739</v>
      </c>
      <c r="D3" s="296">
        <v>671.6220000000001</v>
      </c>
      <c r="E3" s="310">
        <v>1804376.8033333337</v>
      </c>
    </row>
    <row r="4" spans="1:5" ht="15" customHeight="1">
      <c r="A4" s="291" t="s">
        <v>185</v>
      </c>
      <c r="B4" s="225">
        <v>2196.251</v>
      </c>
      <c r="C4" s="225">
        <v>1508040.48</v>
      </c>
      <c r="D4" s="296">
        <v>1275</v>
      </c>
      <c r="E4" s="310">
        <v>657419.26</v>
      </c>
    </row>
    <row r="5" spans="1:5" ht="12.75">
      <c r="A5" s="291" t="s">
        <v>180</v>
      </c>
      <c r="B5" s="225">
        <v>7295.155000000001</v>
      </c>
      <c r="C5" s="225">
        <v>1326405.33</v>
      </c>
      <c r="D5" s="296">
        <v>6341.225999999999</v>
      </c>
      <c r="E5" s="310">
        <v>452972.98000000004</v>
      </c>
    </row>
    <row r="6" spans="1:5" ht="12.75" customHeight="1">
      <c r="A6" s="291" t="s">
        <v>188</v>
      </c>
      <c r="B6" s="225">
        <v>7452.348</v>
      </c>
      <c r="C6" s="225">
        <v>678774.53</v>
      </c>
      <c r="D6" s="296">
        <v>3506.0879999999997</v>
      </c>
      <c r="E6" s="310">
        <v>301137.82999999996</v>
      </c>
    </row>
    <row r="7" spans="1:5" ht="12.75" customHeight="1" thickBot="1">
      <c r="A7" s="292" t="s">
        <v>183</v>
      </c>
      <c r="B7" s="297">
        <v>1631.6099999999997</v>
      </c>
      <c r="C7" s="297">
        <v>6207709.246</v>
      </c>
      <c r="D7" s="298">
        <v>2068.504</v>
      </c>
      <c r="E7" s="310">
        <v>983412.4600000001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8.140625" style="0" customWidth="1"/>
    <col min="3" max="3" width="9.57421875" style="0" bestFit="1" customWidth="1"/>
    <col min="4" max="4" width="12.00390625" style="0" customWidth="1"/>
    <col min="5" max="5" width="11.00390625" style="0" customWidth="1"/>
    <col min="6" max="6" width="8.8515625" style="0" customWidth="1"/>
    <col min="7" max="7" width="11.7109375" style="0" customWidth="1"/>
    <col min="8" max="8" width="9.00390625" style="0" customWidth="1"/>
    <col min="9" max="9" width="11.00390625" style="0" customWidth="1"/>
    <col min="10" max="10" width="10.00390625" style="0" customWidth="1"/>
    <col min="11" max="11" width="12.57421875" style="0" bestFit="1" customWidth="1"/>
    <col min="12" max="12" width="8.421875" style="0" customWidth="1"/>
    <col min="13" max="13" width="10.00390625" style="0" customWidth="1"/>
    <col min="14" max="14" width="12.57421875" style="0" bestFit="1" customWidth="1"/>
    <col min="15" max="15" width="9.28125" style="0" bestFit="1" customWidth="1"/>
    <col min="16" max="16" width="12.57421875" style="0" bestFit="1" customWidth="1"/>
    <col min="17" max="17" width="10.00390625" style="0" customWidth="1"/>
  </cols>
  <sheetData>
    <row r="2" spans="1:14" ht="13.5" customHeight="1">
      <c r="A2" s="366" t="s">
        <v>215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15.75">
      <c r="A3" s="341" t="s">
        <v>216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ht="13.5" customHeight="1" thickBot="1">
      <c r="A7" s="357" t="s">
        <v>186</v>
      </c>
      <c r="B7" s="369" t="s">
        <v>13</v>
      </c>
      <c r="C7" s="370"/>
      <c r="D7" s="407"/>
      <c r="E7" s="414" t="s">
        <v>213</v>
      </c>
      <c r="F7" s="408" t="s">
        <v>14</v>
      </c>
      <c r="G7" s="370"/>
      <c r="H7" s="370"/>
      <c r="I7" s="370"/>
      <c r="J7" s="370"/>
      <c r="K7" s="370"/>
      <c r="L7" s="370"/>
      <c r="M7" s="371"/>
      <c r="N7" s="342" t="s">
        <v>199</v>
      </c>
      <c r="O7" s="417" t="s">
        <v>198</v>
      </c>
      <c r="P7" s="417" t="s">
        <v>203</v>
      </c>
      <c r="Q7" s="414" t="s">
        <v>214</v>
      </c>
    </row>
    <row r="8" spans="1:17" ht="12.75">
      <c r="A8" s="358"/>
      <c r="B8" s="372" t="s">
        <v>100</v>
      </c>
      <c r="C8" s="355" t="s">
        <v>15</v>
      </c>
      <c r="D8" s="357" t="s">
        <v>16</v>
      </c>
      <c r="E8" s="415"/>
      <c r="F8" s="374" t="s">
        <v>17</v>
      </c>
      <c r="G8" s="368"/>
      <c r="H8" s="347" t="s">
        <v>18</v>
      </c>
      <c r="I8" s="353"/>
      <c r="J8" s="374" t="s">
        <v>19</v>
      </c>
      <c r="K8" s="353"/>
      <c r="L8" s="349" t="s">
        <v>125</v>
      </c>
      <c r="M8" s="350"/>
      <c r="N8" s="343"/>
      <c r="O8" s="418"/>
      <c r="P8" s="418"/>
      <c r="Q8" s="415"/>
    </row>
    <row r="9" spans="1:17" ht="13.5" thickBot="1">
      <c r="A9" s="358"/>
      <c r="B9" s="373"/>
      <c r="C9" s="367"/>
      <c r="D9" s="358"/>
      <c r="E9" s="415"/>
      <c r="F9" s="346"/>
      <c r="G9" s="356"/>
      <c r="H9" s="348"/>
      <c r="I9" s="354"/>
      <c r="J9" s="346"/>
      <c r="K9" s="354"/>
      <c r="L9" s="351"/>
      <c r="M9" s="352"/>
      <c r="N9" s="343"/>
      <c r="O9" s="418"/>
      <c r="P9" s="418"/>
      <c r="Q9" s="415"/>
    </row>
    <row r="10" spans="1:17" ht="12.75">
      <c r="A10" s="358"/>
      <c r="B10" s="373"/>
      <c r="C10" s="367"/>
      <c r="D10" s="358"/>
      <c r="E10" s="415"/>
      <c r="F10" s="374" t="s">
        <v>20</v>
      </c>
      <c r="G10" s="353" t="s">
        <v>103</v>
      </c>
      <c r="H10" s="345" t="s">
        <v>20</v>
      </c>
      <c r="I10" s="355" t="s">
        <v>102</v>
      </c>
      <c r="J10" s="347" t="s">
        <v>20</v>
      </c>
      <c r="K10" s="353" t="s">
        <v>103</v>
      </c>
      <c r="L10" s="345" t="s">
        <v>20</v>
      </c>
      <c r="M10" s="355" t="s">
        <v>102</v>
      </c>
      <c r="N10" s="343"/>
      <c r="O10" s="418"/>
      <c r="P10" s="418"/>
      <c r="Q10" s="415"/>
    </row>
    <row r="11" spans="1:17" ht="54.75" customHeight="1" thickBot="1">
      <c r="A11" s="406"/>
      <c r="B11" s="413"/>
      <c r="C11" s="412"/>
      <c r="D11" s="406"/>
      <c r="E11" s="416"/>
      <c r="F11" s="411"/>
      <c r="G11" s="410"/>
      <c r="H11" s="411"/>
      <c r="I11" s="412"/>
      <c r="J11" s="413"/>
      <c r="K11" s="410"/>
      <c r="L11" s="411"/>
      <c r="M11" s="412"/>
      <c r="N11" s="409"/>
      <c r="O11" s="418"/>
      <c r="P11" s="418"/>
      <c r="Q11" s="415"/>
    </row>
    <row r="12" spans="1:17" ht="12.75">
      <c r="A12" s="290" t="s">
        <v>179</v>
      </c>
      <c r="B12" s="293">
        <v>94</v>
      </c>
      <c r="C12" s="295">
        <v>2276.389</v>
      </c>
      <c r="D12" s="305">
        <v>2456867.8999999994</v>
      </c>
      <c r="E12" s="313">
        <v>1466</v>
      </c>
      <c r="F12" s="309">
        <v>1660</v>
      </c>
      <c r="G12" s="295">
        <v>554195.4600000001</v>
      </c>
      <c r="H12" s="295">
        <v>290.7</v>
      </c>
      <c r="I12" s="295">
        <v>55670.880000000005</v>
      </c>
      <c r="J12" s="295">
        <v>4473</v>
      </c>
      <c r="K12" s="295">
        <v>195576.91</v>
      </c>
      <c r="L12" s="295">
        <v>0</v>
      </c>
      <c r="M12" s="295">
        <v>0</v>
      </c>
      <c r="N12" s="295">
        <v>810389.99</v>
      </c>
      <c r="O12" s="295">
        <v>72.92251016851688</v>
      </c>
      <c r="P12" s="305">
        <v>1646477.9099999995</v>
      </c>
      <c r="Q12" s="317">
        <f>F12-E12</f>
        <v>194</v>
      </c>
    </row>
    <row r="13" spans="1:17" ht="12.75">
      <c r="A13" s="291" t="s">
        <v>187</v>
      </c>
      <c r="B13" s="294">
        <v>43</v>
      </c>
      <c r="C13" s="225">
        <v>806.857</v>
      </c>
      <c r="D13" s="306">
        <v>776139.8</v>
      </c>
      <c r="E13" s="314">
        <v>671.6220000000001</v>
      </c>
      <c r="F13" s="310">
        <v>671.6220000000001</v>
      </c>
      <c r="G13" s="225">
        <v>297973.44</v>
      </c>
      <c r="H13" s="225">
        <v>137.95999999999998</v>
      </c>
      <c r="I13" s="225">
        <v>14485.2</v>
      </c>
      <c r="J13" s="225">
        <v>3963.8500000000004</v>
      </c>
      <c r="K13" s="225">
        <v>158261.11</v>
      </c>
      <c r="L13" s="225">
        <v>110</v>
      </c>
      <c r="M13" s="225">
        <v>1517</v>
      </c>
      <c r="N13" s="225">
        <v>472236.75</v>
      </c>
      <c r="O13" s="225">
        <v>83.23928527607744</v>
      </c>
      <c r="P13" s="306">
        <v>303903.05000000005</v>
      </c>
      <c r="Q13" s="318">
        <f aca="true" t="shared" si="0" ref="Q13:Q18">F13-E13</f>
        <v>0</v>
      </c>
    </row>
    <row r="14" spans="1:17" ht="12.75">
      <c r="A14" s="291" t="s">
        <v>185</v>
      </c>
      <c r="B14" s="294">
        <v>72</v>
      </c>
      <c r="C14" s="225">
        <v>2196.251</v>
      </c>
      <c r="D14" s="306">
        <v>2387179.55</v>
      </c>
      <c r="E14" s="314">
        <v>1052</v>
      </c>
      <c r="F14" s="310">
        <v>1275</v>
      </c>
      <c r="G14" s="225">
        <v>571267.93</v>
      </c>
      <c r="H14" s="225">
        <v>195.5</v>
      </c>
      <c r="I14" s="225">
        <v>35379.270000000004</v>
      </c>
      <c r="J14" s="225">
        <v>6508</v>
      </c>
      <c r="K14" s="225">
        <v>320308.33</v>
      </c>
      <c r="L14" s="225">
        <v>723</v>
      </c>
      <c r="M14" s="225">
        <v>12103</v>
      </c>
      <c r="N14" s="225">
        <v>939058.53</v>
      </c>
      <c r="O14" s="225">
        <v>58.05347385157707</v>
      </c>
      <c r="P14" s="306">
        <v>1448121.0199999998</v>
      </c>
      <c r="Q14" s="318">
        <f t="shared" si="0"/>
        <v>223</v>
      </c>
    </row>
    <row r="15" spans="1:17" ht="12.75">
      <c r="A15" s="291" t="s">
        <v>180</v>
      </c>
      <c r="B15" s="294">
        <v>189</v>
      </c>
      <c r="C15" s="225">
        <v>7295.155000000001</v>
      </c>
      <c r="D15" s="306">
        <v>7623953.592</v>
      </c>
      <c r="E15" s="314">
        <v>4807.851</v>
      </c>
      <c r="F15" s="310">
        <v>6341.225999999999</v>
      </c>
      <c r="G15" s="225">
        <v>2455864.343333333</v>
      </c>
      <c r="H15" s="225">
        <v>1184.435</v>
      </c>
      <c r="I15" s="225">
        <v>147453.53999999998</v>
      </c>
      <c r="J15" s="225">
        <v>21120.980000000003</v>
      </c>
      <c r="K15" s="225">
        <v>1088618.1800000002</v>
      </c>
      <c r="L15" s="225">
        <v>161.82500000000002</v>
      </c>
      <c r="M15" s="225">
        <v>8505.720000000001</v>
      </c>
      <c r="N15" s="225">
        <v>3700441.783333333</v>
      </c>
      <c r="O15" s="225">
        <v>86.92380079655605</v>
      </c>
      <c r="P15" s="306">
        <v>3923511.808666667</v>
      </c>
      <c r="Q15" s="318">
        <f t="shared" si="0"/>
        <v>1533.374999999999</v>
      </c>
    </row>
    <row r="16" spans="1:17" ht="12.75">
      <c r="A16" s="291" t="s">
        <v>188</v>
      </c>
      <c r="B16" s="294">
        <v>256</v>
      </c>
      <c r="C16" s="225">
        <v>7452.348</v>
      </c>
      <c r="D16" s="306">
        <v>7115078.209999999</v>
      </c>
      <c r="E16" s="314">
        <v>2895.5789999999997</v>
      </c>
      <c r="F16" s="310">
        <v>3506.0879999999997</v>
      </c>
      <c r="G16" s="225">
        <v>1251830.56</v>
      </c>
      <c r="H16" s="225">
        <v>768.9689999999999</v>
      </c>
      <c r="I16" s="225">
        <v>143147.67</v>
      </c>
      <c r="J16" s="225">
        <v>12940.31</v>
      </c>
      <c r="K16" s="225">
        <v>586214.38</v>
      </c>
      <c r="L16" s="225">
        <v>3.5</v>
      </c>
      <c r="M16" s="225">
        <v>188.63</v>
      </c>
      <c r="N16" s="225">
        <v>2329001.6</v>
      </c>
      <c r="O16" s="225">
        <v>47.04675627064114</v>
      </c>
      <c r="P16" s="306">
        <v>4786076.609999999</v>
      </c>
      <c r="Q16" s="318">
        <f t="shared" si="0"/>
        <v>610.509</v>
      </c>
    </row>
    <row r="17" spans="1:17" ht="13.5" thickBot="1">
      <c r="A17" s="299" t="s">
        <v>183</v>
      </c>
      <c r="B17" s="300">
        <v>161</v>
      </c>
      <c r="C17" s="301">
        <v>1631.6099999999997</v>
      </c>
      <c r="D17" s="307">
        <v>1669919.4300000002</v>
      </c>
      <c r="E17" s="315">
        <v>1626.304</v>
      </c>
      <c r="F17" s="311">
        <v>2068.504</v>
      </c>
      <c r="G17" s="301">
        <v>828215.0449999999</v>
      </c>
      <c r="H17" s="301">
        <v>429.71000000000004</v>
      </c>
      <c r="I17" s="301">
        <v>61005.600000000006</v>
      </c>
      <c r="J17" s="301">
        <v>9885.23</v>
      </c>
      <c r="K17" s="301">
        <v>531325.4299999999</v>
      </c>
      <c r="L17" s="301">
        <v>0</v>
      </c>
      <c r="M17" s="301">
        <v>0</v>
      </c>
      <c r="N17" s="301">
        <v>1420546.075</v>
      </c>
      <c r="O17" s="301">
        <v>126.77686456935176</v>
      </c>
      <c r="P17" s="307">
        <v>249373.3550000002</v>
      </c>
      <c r="Q17" s="319">
        <f t="shared" si="0"/>
        <v>442.1999999999998</v>
      </c>
    </row>
    <row r="18" spans="1:17" ht="13.5" thickBot="1">
      <c r="A18" s="302" t="s">
        <v>212</v>
      </c>
      <c r="B18" s="303">
        <v>815</v>
      </c>
      <c r="C18" s="303">
        <v>21658.61</v>
      </c>
      <c r="D18" s="308">
        <v>22029138.482</v>
      </c>
      <c r="E18" s="316">
        <f>SUM(E12:E17)</f>
        <v>12519.356</v>
      </c>
      <c r="F18" s="312">
        <v>15522.439999999999</v>
      </c>
      <c r="G18" s="304">
        <v>5959346.778333332</v>
      </c>
      <c r="H18" s="304">
        <v>3007.2740000000003</v>
      </c>
      <c r="I18" s="303">
        <v>457142.16000000003</v>
      </c>
      <c r="J18" s="303">
        <v>58891.37</v>
      </c>
      <c r="K18" s="303">
        <v>2880304.34</v>
      </c>
      <c r="L18" s="304">
        <v>998.325</v>
      </c>
      <c r="M18" s="303">
        <v>22314.350000000002</v>
      </c>
      <c r="N18" s="304">
        <v>9671674.728333334</v>
      </c>
      <c r="O18" s="304">
        <v>71.66868049242309</v>
      </c>
      <c r="P18" s="308">
        <v>12357463.753666667</v>
      </c>
      <c r="Q18" s="243">
        <f t="shared" si="0"/>
        <v>3003.083999999999</v>
      </c>
    </row>
    <row r="23" spans="1:4" ht="15">
      <c r="A23" s="80" t="s">
        <v>126</v>
      </c>
      <c r="B23" s="80"/>
      <c r="C23" s="80"/>
      <c r="D23" s="80"/>
    </row>
    <row r="24" spans="1:4" ht="15">
      <c r="A24" s="80" t="s">
        <v>177</v>
      </c>
      <c r="B24" s="80"/>
      <c r="C24" s="80"/>
      <c r="D24" s="80"/>
    </row>
    <row r="25" spans="1:4" ht="15.75">
      <c r="A25" s="80"/>
      <c r="B25" s="81" t="s">
        <v>210</v>
      </c>
      <c r="C25" s="34"/>
      <c r="D25" s="80"/>
    </row>
  </sheetData>
  <sheetProtection/>
  <mergeCells count="25">
    <mergeCell ref="Q7:Q11"/>
    <mergeCell ref="J10:J11"/>
    <mergeCell ref="K10:K11"/>
    <mergeCell ref="L10:L11"/>
    <mergeCell ref="M10:M11"/>
    <mergeCell ref="O7:O11"/>
    <mergeCell ref="P7:P11"/>
    <mergeCell ref="L8:M9"/>
    <mergeCell ref="C8:C11"/>
    <mergeCell ref="D8:D11"/>
    <mergeCell ref="F8:G9"/>
    <mergeCell ref="H8:I9"/>
    <mergeCell ref="J8:K9"/>
    <mergeCell ref="F10:F11"/>
    <mergeCell ref="E7:E11"/>
    <mergeCell ref="A2:N2"/>
    <mergeCell ref="A3:N3"/>
    <mergeCell ref="A7:A11"/>
    <mergeCell ref="B7:D7"/>
    <mergeCell ref="F7:M7"/>
    <mergeCell ref="N7:N11"/>
    <mergeCell ref="G10:G11"/>
    <mergeCell ref="H10:H11"/>
    <mergeCell ref="I10:I11"/>
    <mergeCell ref="B8:B11"/>
  </mergeCells>
  <printOptions/>
  <pageMargins left="0.25" right="0.25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B11" sqref="B11:C11"/>
    </sheetView>
  </sheetViews>
  <sheetFormatPr defaultColWidth="9.140625" defaultRowHeight="12.75"/>
  <cols>
    <col min="3" max="3" width="6.00390625" style="0" customWidth="1"/>
    <col min="4" max="4" width="8.00390625" style="0" customWidth="1"/>
    <col min="6" max="6" width="11.7109375" style="0" customWidth="1"/>
    <col min="8" max="8" width="10.7109375" style="0" customWidth="1"/>
    <col min="10" max="10" width="10.140625" style="0" customWidth="1"/>
    <col min="12" max="12" width="11.28125" style="0" customWidth="1"/>
    <col min="15" max="15" width="10.421875" style="0" customWidth="1"/>
    <col min="16" max="16" width="8.00390625" style="0" customWidth="1"/>
    <col min="17" max="17" width="11.421875" style="0" customWidth="1"/>
  </cols>
  <sheetData>
    <row r="1" spans="1:15" ht="15.75">
      <c r="A1" s="366" t="s">
        <v>99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16.5" thickBot="1">
      <c r="A2" s="341" t="s">
        <v>204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  <row r="3" spans="1:17" ht="13.5" thickBot="1">
      <c r="A3" s="357" t="s">
        <v>186</v>
      </c>
      <c r="B3" s="349" t="s">
        <v>12</v>
      </c>
      <c r="C3" s="350"/>
      <c r="D3" s="369" t="s">
        <v>13</v>
      </c>
      <c r="E3" s="370"/>
      <c r="F3" s="371"/>
      <c r="G3" s="369" t="s">
        <v>14</v>
      </c>
      <c r="H3" s="370"/>
      <c r="I3" s="370"/>
      <c r="J3" s="370"/>
      <c r="K3" s="370"/>
      <c r="L3" s="370"/>
      <c r="M3" s="370"/>
      <c r="N3" s="371"/>
      <c r="O3" s="342" t="s">
        <v>199</v>
      </c>
      <c r="P3" s="417" t="s">
        <v>198</v>
      </c>
      <c r="Q3" s="417" t="s">
        <v>203</v>
      </c>
    </row>
    <row r="4" spans="1:17" ht="12.75">
      <c r="A4" s="358"/>
      <c r="B4" s="419"/>
      <c r="C4" s="420"/>
      <c r="D4" s="372" t="s">
        <v>100</v>
      </c>
      <c r="E4" s="355" t="s">
        <v>15</v>
      </c>
      <c r="F4" s="342" t="s">
        <v>16</v>
      </c>
      <c r="G4" s="347" t="s">
        <v>17</v>
      </c>
      <c r="H4" s="368"/>
      <c r="I4" s="347" t="s">
        <v>18</v>
      </c>
      <c r="J4" s="353"/>
      <c r="K4" s="374" t="s">
        <v>19</v>
      </c>
      <c r="L4" s="353"/>
      <c r="M4" s="349" t="s">
        <v>125</v>
      </c>
      <c r="N4" s="350"/>
      <c r="O4" s="343"/>
      <c r="P4" s="418"/>
      <c r="Q4" s="418"/>
    </row>
    <row r="5" spans="1:17" ht="13.5" thickBot="1">
      <c r="A5" s="358"/>
      <c r="B5" s="419"/>
      <c r="C5" s="420"/>
      <c r="D5" s="373"/>
      <c r="E5" s="367"/>
      <c r="F5" s="343"/>
      <c r="G5" s="348"/>
      <c r="H5" s="356"/>
      <c r="I5" s="348"/>
      <c r="J5" s="354"/>
      <c r="K5" s="346"/>
      <c r="L5" s="354"/>
      <c r="M5" s="351"/>
      <c r="N5" s="352"/>
      <c r="O5" s="343"/>
      <c r="P5" s="418"/>
      <c r="Q5" s="418"/>
    </row>
    <row r="6" spans="1:17" ht="12.75">
      <c r="A6" s="358"/>
      <c r="B6" s="419"/>
      <c r="C6" s="420"/>
      <c r="D6" s="373"/>
      <c r="E6" s="367"/>
      <c r="F6" s="343"/>
      <c r="G6" s="347" t="s">
        <v>20</v>
      </c>
      <c r="H6" s="353" t="s">
        <v>102</v>
      </c>
      <c r="I6" s="345" t="s">
        <v>20</v>
      </c>
      <c r="J6" s="355" t="s">
        <v>102</v>
      </c>
      <c r="K6" s="347" t="s">
        <v>20</v>
      </c>
      <c r="L6" s="353" t="s">
        <v>103</v>
      </c>
      <c r="M6" s="345" t="s">
        <v>20</v>
      </c>
      <c r="N6" s="355" t="s">
        <v>102</v>
      </c>
      <c r="O6" s="343"/>
      <c r="P6" s="418"/>
      <c r="Q6" s="418"/>
    </row>
    <row r="7" spans="1:17" ht="50.25" customHeight="1" thickBot="1">
      <c r="A7" s="406"/>
      <c r="B7" s="419"/>
      <c r="C7" s="420"/>
      <c r="D7" s="413"/>
      <c r="E7" s="412"/>
      <c r="F7" s="409"/>
      <c r="G7" s="413"/>
      <c r="H7" s="410"/>
      <c r="I7" s="411"/>
      <c r="J7" s="412"/>
      <c r="K7" s="413"/>
      <c r="L7" s="410"/>
      <c r="M7" s="411"/>
      <c r="N7" s="412"/>
      <c r="O7" s="409"/>
      <c r="P7" s="418"/>
      <c r="Q7" s="421"/>
    </row>
    <row r="8" spans="1:17" ht="12.75">
      <c r="A8" s="422" t="s">
        <v>179</v>
      </c>
      <c r="B8" s="425" t="s">
        <v>21</v>
      </c>
      <c r="C8" s="426"/>
      <c r="D8" s="227">
        <v>55</v>
      </c>
      <c r="E8" s="228">
        <v>1357.047</v>
      </c>
      <c r="F8" s="228">
        <v>1425750.97</v>
      </c>
      <c r="G8" s="228">
        <v>928</v>
      </c>
      <c r="H8" s="228">
        <v>316959.05000000005</v>
      </c>
      <c r="I8" s="228">
        <v>195</v>
      </c>
      <c r="J8" s="228">
        <v>35657</v>
      </c>
      <c r="K8" s="228">
        <v>2963</v>
      </c>
      <c r="L8" s="228">
        <v>142393.75</v>
      </c>
      <c r="M8" s="228">
        <v>0</v>
      </c>
      <c r="N8" s="228">
        <v>0</v>
      </c>
      <c r="O8" s="241">
        <v>495009.80000000005</v>
      </c>
      <c r="P8" s="227"/>
      <c r="Q8" s="229"/>
    </row>
    <row r="9" spans="1:17" ht="12.75">
      <c r="A9" s="423"/>
      <c r="B9" s="427" t="s">
        <v>41</v>
      </c>
      <c r="C9" s="428"/>
      <c r="D9" s="230">
        <v>22</v>
      </c>
      <c r="E9" s="231">
        <v>748.591</v>
      </c>
      <c r="F9" s="231">
        <v>845477.3399999999</v>
      </c>
      <c r="G9" s="231">
        <v>292</v>
      </c>
      <c r="H9" s="231">
        <v>77029.19</v>
      </c>
      <c r="I9" s="231">
        <v>6.7</v>
      </c>
      <c r="J9" s="231">
        <v>644.56</v>
      </c>
      <c r="K9" s="231">
        <v>599</v>
      </c>
      <c r="L9" s="231">
        <v>18967.84</v>
      </c>
      <c r="M9" s="231">
        <v>0</v>
      </c>
      <c r="N9" s="231">
        <v>0</v>
      </c>
      <c r="O9" s="242">
        <v>96641.59</v>
      </c>
      <c r="P9" s="232"/>
      <c r="Q9" s="233"/>
    </row>
    <row r="10" spans="1:17" ht="13.5" thickBot="1">
      <c r="A10" s="423"/>
      <c r="B10" s="427" t="s">
        <v>71</v>
      </c>
      <c r="C10" s="428"/>
      <c r="D10" s="230">
        <v>17</v>
      </c>
      <c r="E10" s="231">
        <v>170.751</v>
      </c>
      <c r="F10" s="231">
        <v>185639.59000000003</v>
      </c>
      <c r="G10" s="231">
        <v>440</v>
      </c>
      <c r="H10" s="231">
        <v>160207.22</v>
      </c>
      <c r="I10" s="231">
        <v>89</v>
      </c>
      <c r="J10" s="231">
        <v>19369.320000000003</v>
      </c>
      <c r="K10" s="231">
        <v>911</v>
      </c>
      <c r="L10" s="231">
        <v>34215.32</v>
      </c>
      <c r="M10" s="231">
        <v>0</v>
      </c>
      <c r="N10" s="231">
        <v>0</v>
      </c>
      <c r="O10" s="242">
        <v>218738.59999999998</v>
      </c>
      <c r="P10" s="230"/>
      <c r="Q10" s="234"/>
    </row>
    <row r="11" spans="1:17" ht="13.5" thickBot="1">
      <c r="A11" s="424"/>
      <c r="B11" s="429" t="s">
        <v>182</v>
      </c>
      <c r="C11" s="430"/>
      <c r="D11" s="200">
        <f>SUM(D8:D10)</f>
        <v>94</v>
      </c>
      <c r="E11" s="198">
        <f aca="true" t="shared" si="0" ref="E11:O11">SUM(E8:E10)</f>
        <v>2276.389</v>
      </c>
      <c r="F11" s="198">
        <f t="shared" si="0"/>
        <v>2456867.8999999994</v>
      </c>
      <c r="G11" s="198">
        <f t="shared" si="0"/>
        <v>1660</v>
      </c>
      <c r="H11" s="198">
        <f t="shared" si="0"/>
        <v>554195.4600000001</v>
      </c>
      <c r="I11" s="198">
        <f t="shared" si="0"/>
        <v>290.7</v>
      </c>
      <c r="J11" s="198">
        <f t="shared" si="0"/>
        <v>55670.880000000005</v>
      </c>
      <c r="K11" s="198">
        <f t="shared" si="0"/>
        <v>4473</v>
      </c>
      <c r="L11" s="198">
        <f t="shared" si="0"/>
        <v>195576.91</v>
      </c>
      <c r="M11" s="198">
        <f t="shared" si="0"/>
        <v>0</v>
      </c>
      <c r="N11" s="198">
        <f t="shared" si="0"/>
        <v>0</v>
      </c>
      <c r="O11" s="243">
        <f t="shared" si="0"/>
        <v>810389.99</v>
      </c>
      <c r="P11" s="219">
        <f>G11/E11*100</f>
        <v>72.92251016851688</v>
      </c>
      <c r="Q11" s="235">
        <f>F11-O11</f>
        <v>1646477.9099999995</v>
      </c>
    </row>
    <row r="12" spans="1:17" ht="12.75">
      <c r="A12" s="431" t="s">
        <v>180</v>
      </c>
      <c r="B12" s="425" t="s">
        <v>0</v>
      </c>
      <c r="C12" s="434"/>
      <c r="D12" s="285">
        <v>107</v>
      </c>
      <c r="E12" s="237">
        <v>1136.4119999999998</v>
      </c>
      <c r="F12" s="237">
        <v>1213949.542</v>
      </c>
      <c r="G12" s="237">
        <v>2961.033999999999</v>
      </c>
      <c r="H12" s="237">
        <v>1220519.18</v>
      </c>
      <c r="I12" s="237">
        <v>548.1750000000001</v>
      </c>
      <c r="J12" s="237">
        <v>71587.06</v>
      </c>
      <c r="K12" s="237">
        <v>11350.95</v>
      </c>
      <c r="L12" s="237">
        <v>497097.27</v>
      </c>
      <c r="M12" s="237">
        <v>15.645</v>
      </c>
      <c r="N12" s="237">
        <v>722</v>
      </c>
      <c r="O12" s="286">
        <v>1789925.51</v>
      </c>
      <c r="P12" s="227"/>
      <c r="Q12" s="229"/>
    </row>
    <row r="13" spans="1:17" ht="12.75">
      <c r="A13" s="432"/>
      <c r="B13" s="435" t="s">
        <v>32</v>
      </c>
      <c r="C13" s="436"/>
      <c r="D13" s="287">
        <v>30</v>
      </c>
      <c r="E13" s="239">
        <v>150.769</v>
      </c>
      <c r="F13" s="239">
        <v>159072.86</v>
      </c>
      <c r="G13" s="239">
        <v>1383.5569999999998</v>
      </c>
      <c r="H13" s="239">
        <v>447185.02</v>
      </c>
      <c r="I13" s="239">
        <v>157</v>
      </c>
      <c r="J13" s="239">
        <v>23443.39</v>
      </c>
      <c r="K13" s="239">
        <v>3905.4500000000003</v>
      </c>
      <c r="L13" s="239">
        <v>211606.39</v>
      </c>
      <c r="M13" s="239">
        <v>146.18</v>
      </c>
      <c r="N13" s="239">
        <v>7783.72</v>
      </c>
      <c r="O13" s="288">
        <v>690018.52</v>
      </c>
      <c r="P13" s="232"/>
      <c r="Q13" s="233"/>
    </row>
    <row r="14" spans="1:17" ht="12.75">
      <c r="A14" s="432"/>
      <c r="B14" s="435" t="s">
        <v>41</v>
      </c>
      <c r="C14" s="436"/>
      <c r="D14" s="287">
        <v>5</v>
      </c>
      <c r="E14" s="239">
        <v>336.234</v>
      </c>
      <c r="F14" s="239">
        <v>365423.56</v>
      </c>
      <c r="G14" s="239">
        <v>168</v>
      </c>
      <c r="H14" s="239">
        <v>37768.869999999995</v>
      </c>
      <c r="I14" s="239">
        <v>0</v>
      </c>
      <c r="J14" s="239">
        <v>0</v>
      </c>
      <c r="K14" s="239">
        <v>830</v>
      </c>
      <c r="L14" s="239">
        <v>42862.41</v>
      </c>
      <c r="M14" s="239">
        <v>0</v>
      </c>
      <c r="N14" s="239">
        <v>0</v>
      </c>
      <c r="O14" s="288">
        <v>80631.28</v>
      </c>
      <c r="P14" s="232"/>
      <c r="Q14" s="233"/>
    </row>
    <row r="15" spans="1:17" ht="12.75">
      <c r="A15" s="432"/>
      <c r="B15" s="437" t="s">
        <v>181</v>
      </c>
      <c r="C15" s="438"/>
      <c r="D15" s="287">
        <v>2</v>
      </c>
      <c r="E15" s="239">
        <v>33.751</v>
      </c>
      <c r="F15" s="239">
        <v>38164.48</v>
      </c>
      <c r="G15" s="239">
        <v>15</v>
      </c>
      <c r="H15" s="239">
        <v>6522.99</v>
      </c>
      <c r="I15" s="239">
        <v>3</v>
      </c>
      <c r="J15" s="239">
        <v>343.04</v>
      </c>
      <c r="K15" s="239">
        <v>120</v>
      </c>
      <c r="L15" s="239">
        <v>4133.18</v>
      </c>
      <c r="M15" s="239"/>
      <c r="N15" s="239"/>
      <c r="O15" s="288">
        <v>10999.21</v>
      </c>
      <c r="P15" s="232"/>
      <c r="Q15" s="233"/>
    </row>
    <row r="16" spans="1:17" ht="15.75" thickBot="1">
      <c r="A16" s="432"/>
      <c r="B16" s="439" t="s">
        <v>71</v>
      </c>
      <c r="C16" s="440"/>
      <c r="D16" s="282">
        <v>45</v>
      </c>
      <c r="E16" s="283">
        <v>5637.9890000000005</v>
      </c>
      <c r="F16" s="283">
        <v>5847343.15</v>
      </c>
      <c r="G16" s="283">
        <v>1813.635</v>
      </c>
      <c r="H16" s="283">
        <v>743868.2833333332</v>
      </c>
      <c r="I16" s="283">
        <v>476.26</v>
      </c>
      <c r="J16" s="283">
        <v>52080.049999999996</v>
      </c>
      <c r="K16" s="283">
        <v>4914.58</v>
      </c>
      <c r="L16" s="283">
        <v>332918.93</v>
      </c>
      <c r="M16" s="283">
        <v>0</v>
      </c>
      <c r="N16" s="283">
        <v>0</v>
      </c>
      <c r="O16" s="115">
        <v>1128867.2633333334</v>
      </c>
      <c r="P16" s="230"/>
      <c r="Q16" s="234"/>
    </row>
    <row r="17" spans="1:17" ht="13.5" thickBot="1">
      <c r="A17" s="433"/>
      <c r="B17" s="429" t="s">
        <v>182</v>
      </c>
      <c r="C17" s="441"/>
      <c r="D17" s="200">
        <f>SUM(D12:D16)</f>
        <v>189</v>
      </c>
      <c r="E17" s="221">
        <f aca="true" t="shared" si="1" ref="E17:O17">SUM(E12:E16)</f>
        <v>7295.155000000001</v>
      </c>
      <c r="F17" s="221">
        <f t="shared" si="1"/>
        <v>7623953.592</v>
      </c>
      <c r="G17" s="221">
        <f t="shared" si="1"/>
        <v>6341.225999999999</v>
      </c>
      <c r="H17" s="221">
        <f t="shared" si="1"/>
        <v>2455864.343333333</v>
      </c>
      <c r="I17" s="221">
        <f t="shared" si="1"/>
        <v>1184.435</v>
      </c>
      <c r="J17" s="221">
        <f t="shared" si="1"/>
        <v>147453.53999999998</v>
      </c>
      <c r="K17" s="221">
        <f t="shared" si="1"/>
        <v>21120.980000000003</v>
      </c>
      <c r="L17" s="221">
        <f t="shared" si="1"/>
        <v>1088618.1800000002</v>
      </c>
      <c r="M17" s="221">
        <f t="shared" si="1"/>
        <v>161.82500000000002</v>
      </c>
      <c r="N17" s="221">
        <f t="shared" si="1"/>
        <v>8505.720000000001</v>
      </c>
      <c r="O17" s="284">
        <f t="shared" si="1"/>
        <v>3700441.783333333</v>
      </c>
      <c r="P17" s="219">
        <f>G17/E17*100</f>
        <v>86.92380079655605</v>
      </c>
      <c r="Q17" s="235">
        <f>F17-O17</f>
        <v>3923511.808666667</v>
      </c>
    </row>
    <row r="18" spans="1:17" ht="12.75">
      <c r="A18" s="431" t="s">
        <v>183</v>
      </c>
      <c r="B18" s="442" t="s">
        <v>28</v>
      </c>
      <c r="C18" s="443"/>
      <c r="D18" s="236">
        <v>54</v>
      </c>
      <c r="E18" s="237">
        <v>294.62899999999996</v>
      </c>
      <c r="F18" s="237">
        <v>292975.77999999997</v>
      </c>
      <c r="G18" s="237">
        <v>157.5</v>
      </c>
      <c r="H18" s="237">
        <v>60776.015</v>
      </c>
      <c r="I18" s="237">
        <v>35.65</v>
      </c>
      <c r="J18" s="237">
        <v>8665.4</v>
      </c>
      <c r="K18" s="237">
        <v>774.03</v>
      </c>
      <c r="L18" s="237">
        <v>45339.67999999999</v>
      </c>
      <c r="M18" s="237">
        <v>0</v>
      </c>
      <c r="N18" s="237">
        <v>0</v>
      </c>
      <c r="O18" s="244">
        <v>114781.095</v>
      </c>
      <c r="P18" s="236"/>
      <c r="Q18" s="238"/>
    </row>
    <row r="19" spans="1:17" ht="12.75">
      <c r="A19" s="432"/>
      <c r="B19" s="444" t="s">
        <v>34</v>
      </c>
      <c r="C19" s="445"/>
      <c r="D19" s="232">
        <v>39</v>
      </c>
      <c r="E19" s="239">
        <v>334.395</v>
      </c>
      <c r="F19" s="239">
        <v>318160.76</v>
      </c>
      <c r="G19" s="239">
        <v>199.004</v>
      </c>
      <c r="H19" s="239">
        <v>42876.75</v>
      </c>
      <c r="I19" s="239">
        <v>0</v>
      </c>
      <c r="J19" s="239">
        <v>0</v>
      </c>
      <c r="K19" s="239">
        <v>60</v>
      </c>
      <c r="L19" s="239">
        <v>5120</v>
      </c>
      <c r="M19" s="239">
        <v>0</v>
      </c>
      <c r="N19" s="239">
        <v>0</v>
      </c>
      <c r="O19" s="245">
        <v>47996.75</v>
      </c>
      <c r="P19" s="232"/>
      <c r="Q19" s="233"/>
    </row>
    <row r="20" spans="1:17" ht="12.75">
      <c r="A20" s="432"/>
      <c r="B20" s="446" t="s">
        <v>65</v>
      </c>
      <c r="C20" s="447"/>
      <c r="D20" s="232">
        <v>26</v>
      </c>
      <c r="E20" s="239">
        <v>145.57999999999998</v>
      </c>
      <c r="F20" s="239">
        <v>151614.29</v>
      </c>
      <c r="G20" s="239">
        <v>812.2</v>
      </c>
      <c r="H20" s="239">
        <v>294681.18</v>
      </c>
      <c r="I20" s="239">
        <v>210.06</v>
      </c>
      <c r="J20" s="239">
        <v>25037.5</v>
      </c>
      <c r="K20" s="239">
        <v>5164.6</v>
      </c>
      <c r="L20" s="239">
        <v>273432.55</v>
      </c>
      <c r="M20" s="239">
        <v>0</v>
      </c>
      <c r="N20" s="239">
        <v>0</v>
      </c>
      <c r="O20" s="245">
        <v>593151.23</v>
      </c>
      <c r="P20" s="232"/>
      <c r="Q20" s="233"/>
    </row>
    <row r="21" spans="1:17" ht="13.5" thickBot="1">
      <c r="A21" s="432"/>
      <c r="B21" s="448" t="s">
        <v>184</v>
      </c>
      <c r="C21" s="449"/>
      <c r="D21" s="230">
        <v>42</v>
      </c>
      <c r="E21" s="231">
        <v>857.006</v>
      </c>
      <c r="F21" s="231">
        <v>907168.6</v>
      </c>
      <c r="G21" s="231">
        <v>899.8</v>
      </c>
      <c r="H21" s="231">
        <v>429881.1</v>
      </c>
      <c r="I21" s="231">
        <v>184</v>
      </c>
      <c r="J21" s="231">
        <v>27302.7</v>
      </c>
      <c r="K21" s="231">
        <v>3886.6</v>
      </c>
      <c r="L21" s="231">
        <v>207433.2</v>
      </c>
      <c r="M21" s="231">
        <v>0</v>
      </c>
      <c r="N21" s="231">
        <v>0</v>
      </c>
      <c r="O21" s="242">
        <v>664617</v>
      </c>
      <c r="P21" s="230"/>
      <c r="Q21" s="234"/>
    </row>
    <row r="22" spans="1:17" ht="13.5" thickBot="1">
      <c r="A22" s="433"/>
      <c r="B22" s="429" t="s">
        <v>182</v>
      </c>
      <c r="C22" s="430"/>
      <c r="D22" s="200">
        <f>SUM(D18:D21)</f>
        <v>161</v>
      </c>
      <c r="E22" s="198">
        <f aca="true" t="shared" si="2" ref="E22:O22">SUM(E18:E21)</f>
        <v>1631.6099999999997</v>
      </c>
      <c r="F22" s="198">
        <f t="shared" si="2"/>
        <v>1669919.4300000002</v>
      </c>
      <c r="G22" s="198">
        <f t="shared" si="2"/>
        <v>2068.504</v>
      </c>
      <c r="H22" s="198">
        <f t="shared" si="2"/>
        <v>828215.0449999999</v>
      </c>
      <c r="I22" s="198">
        <f t="shared" si="2"/>
        <v>429.71000000000004</v>
      </c>
      <c r="J22" s="198">
        <f t="shared" si="2"/>
        <v>61005.600000000006</v>
      </c>
      <c r="K22" s="198">
        <f t="shared" si="2"/>
        <v>9885.23</v>
      </c>
      <c r="L22" s="198">
        <f t="shared" si="2"/>
        <v>531325.4299999999</v>
      </c>
      <c r="M22" s="198">
        <f t="shared" si="2"/>
        <v>0</v>
      </c>
      <c r="N22" s="198">
        <f t="shared" si="2"/>
        <v>0</v>
      </c>
      <c r="O22" s="243">
        <f t="shared" si="2"/>
        <v>1420546.075</v>
      </c>
      <c r="P22" s="219">
        <f>G22/E22*100</f>
        <v>126.77686456935176</v>
      </c>
      <c r="Q22" s="235">
        <f>F22-O22</f>
        <v>249373.3550000002</v>
      </c>
    </row>
    <row r="23" spans="1:17" ht="12.75">
      <c r="A23" s="431" t="s">
        <v>185</v>
      </c>
      <c r="B23" s="450" t="s">
        <v>80</v>
      </c>
      <c r="C23" s="451"/>
      <c r="D23" s="236">
        <v>44</v>
      </c>
      <c r="E23" s="237">
        <v>1710.0720000000001</v>
      </c>
      <c r="F23" s="237">
        <v>1858158.24</v>
      </c>
      <c r="G23" s="237">
        <v>820</v>
      </c>
      <c r="H23" s="237">
        <v>364946.93000000005</v>
      </c>
      <c r="I23" s="237">
        <v>143.5</v>
      </c>
      <c r="J23" s="237">
        <v>31769.280000000002</v>
      </c>
      <c r="K23" s="237">
        <v>4590</v>
      </c>
      <c r="L23" s="237">
        <v>227080.33000000002</v>
      </c>
      <c r="M23" s="237">
        <v>680</v>
      </c>
      <c r="N23" s="237">
        <v>9907</v>
      </c>
      <c r="O23" s="244">
        <v>633703.54</v>
      </c>
      <c r="P23" s="236"/>
      <c r="Q23" s="238"/>
    </row>
    <row r="24" spans="1:17" ht="13.5" thickBot="1">
      <c r="A24" s="432"/>
      <c r="B24" s="427" t="s">
        <v>97</v>
      </c>
      <c r="C24" s="428"/>
      <c r="D24" s="230">
        <v>28</v>
      </c>
      <c r="E24" s="231">
        <v>486.179</v>
      </c>
      <c r="F24" s="231">
        <v>529021.3099999999</v>
      </c>
      <c r="G24" s="231">
        <v>455</v>
      </c>
      <c r="H24" s="231">
        <v>206321</v>
      </c>
      <c r="I24" s="231">
        <v>52</v>
      </c>
      <c r="J24" s="231">
        <v>3609.99</v>
      </c>
      <c r="K24" s="231">
        <v>1918</v>
      </c>
      <c r="L24" s="231">
        <v>93228</v>
      </c>
      <c r="M24" s="231">
        <v>43</v>
      </c>
      <c r="N24" s="231">
        <v>2196</v>
      </c>
      <c r="O24" s="242">
        <v>305354.99</v>
      </c>
      <c r="P24" s="230"/>
      <c r="Q24" s="234"/>
    </row>
    <row r="25" spans="1:17" ht="13.5" thickBot="1">
      <c r="A25" s="433"/>
      <c r="B25" s="429" t="s">
        <v>182</v>
      </c>
      <c r="C25" s="441"/>
      <c r="D25" s="200">
        <f>SUM(D23:D24)</f>
        <v>72</v>
      </c>
      <c r="E25" s="198">
        <f aca="true" t="shared" si="3" ref="E25:O25">SUM(E23:E24)</f>
        <v>2196.251</v>
      </c>
      <c r="F25" s="198">
        <f t="shared" si="3"/>
        <v>2387179.55</v>
      </c>
      <c r="G25" s="198">
        <f t="shared" si="3"/>
        <v>1275</v>
      </c>
      <c r="H25" s="198">
        <f t="shared" si="3"/>
        <v>571267.93</v>
      </c>
      <c r="I25" s="198">
        <f t="shared" si="3"/>
        <v>195.5</v>
      </c>
      <c r="J25" s="198">
        <f t="shared" si="3"/>
        <v>35379.270000000004</v>
      </c>
      <c r="K25" s="198">
        <f t="shared" si="3"/>
        <v>6508</v>
      </c>
      <c r="L25" s="198">
        <f t="shared" si="3"/>
        <v>320308.33</v>
      </c>
      <c r="M25" s="198">
        <f t="shared" si="3"/>
        <v>723</v>
      </c>
      <c r="N25" s="198">
        <f t="shared" si="3"/>
        <v>12103</v>
      </c>
      <c r="O25" s="243">
        <f t="shared" si="3"/>
        <v>939058.53</v>
      </c>
      <c r="P25" s="219">
        <f>G25/E25*100</f>
        <v>58.05347385157707</v>
      </c>
      <c r="Q25" s="235">
        <f>F25-O25</f>
        <v>1448121.0199999998</v>
      </c>
    </row>
    <row r="26" spans="1:17" ht="12.75">
      <c r="A26" s="431" t="s">
        <v>187</v>
      </c>
      <c r="B26" s="450" t="s">
        <v>178</v>
      </c>
      <c r="C26" s="451"/>
      <c r="D26" s="236">
        <v>28</v>
      </c>
      <c r="E26" s="237">
        <v>483.85799999999995</v>
      </c>
      <c r="F26" s="237">
        <v>480739.94</v>
      </c>
      <c r="G26" s="237">
        <v>432.572</v>
      </c>
      <c r="H26" s="237">
        <v>211900.52</v>
      </c>
      <c r="I26" s="237">
        <v>114.1</v>
      </c>
      <c r="J26" s="237">
        <v>12744.1</v>
      </c>
      <c r="K26" s="237">
        <v>2759.8</v>
      </c>
      <c r="L26" s="237">
        <v>111588.13</v>
      </c>
      <c r="M26" s="237">
        <v>110</v>
      </c>
      <c r="N26" s="237">
        <v>1517</v>
      </c>
      <c r="O26" s="244">
        <v>337749.75</v>
      </c>
      <c r="P26" s="236"/>
      <c r="Q26" s="238"/>
    </row>
    <row r="27" spans="1:17" ht="13.5" thickBot="1">
      <c r="A27" s="432"/>
      <c r="B27" s="448" t="s">
        <v>93</v>
      </c>
      <c r="C27" s="449"/>
      <c r="D27" s="230">
        <v>15</v>
      </c>
      <c r="E27" s="231">
        <v>322.999</v>
      </c>
      <c r="F27" s="231">
        <v>295399.86000000004</v>
      </c>
      <c r="G27" s="231">
        <v>239.05</v>
      </c>
      <c r="H27" s="231">
        <v>86072.92</v>
      </c>
      <c r="I27" s="231">
        <v>23.86</v>
      </c>
      <c r="J27" s="231">
        <v>1741.1</v>
      </c>
      <c r="K27" s="231">
        <v>1204.05</v>
      </c>
      <c r="L27" s="231">
        <v>46672.979999999996</v>
      </c>
      <c r="M27" s="231">
        <v>0</v>
      </c>
      <c r="N27" s="231">
        <v>0</v>
      </c>
      <c r="O27" s="242">
        <v>134487</v>
      </c>
      <c r="P27" s="230"/>
      <c r="Q27" s="234"/>
    </row>
    <row r="28" spans="1:17" ht="13.5" thickBot="1">
      <c r="A28" s="433"/>
      <c r="B28" s="429" t="s">
        <v>182</v>
      </c>
      <c r="C28" s="430"/>
      <c r="D28" s="200">
        <f>SUM(D26:D27)</f>
        <v>43</v>
      </c>
      <c r="E28" s="198">
        <f aca="true" t="shared" si="4" ref="E28:O28">SUM(E26:E27)</f>
        <v>806.857</v>
      </c>
      <c r="F28" s="198">
        <f t="shared" si="4"/>
        <v>776139.8</v>
      </c>
      <c r="G28" s="198">
        <f t="shared" si="4"/>
        <v>671.6220000000001</v>
      </c>
      <c r="H28" s="198">
        <f t="shared" si="4"/>
        <v>297973.44</v>
      </c>
      <c r="I28" s="198">
        <f t="shared" si="4"/>
        <v>137.95999999999998</v>
      </c>
      <c r="J28" s="198">
        <f t="shared" si="4"/>
        <v>14485.2</v>
      </c>
      <c r="K28" s="198">
        <f t="shared" si="4"/>
        <v>3963.8500000000004</v>
      </c>
      <c r="L28" s="198">
        <f t="shared" si="4"/>
        <v>158261.11</v>
      </c>
      <c r="M28" s="198">
        <f t="shared" si="4"/>
        <v>110</v>
      </c>
      <c r="N28" s="198">
        <f t="shared" si="4"/>
        <v>1517</v>
      </c>
      <c r="O28" s="243">
        <f t="shared" si="4"/>
        <v>472236.75</v>
      </c>
      <c r="P28" s="219">
        <f>G28/E28*100</f>
        <v>83.23928527607744</v>
      </c>
      <c r="Q28" s="235">
        <f>F28-O28</f>
        <v>303903.05000000005</v>
      </c>
    </row>
    <row r="29" spans="1:17" ht="12.75">
      <c r="A29" s="431" t="s">
        <v>188</v>
      </c>
      <c r="B29" s="442" t="s">
        <v>34</v>
      </c>
      <c r="C29" s="443"/>
      <c r="D29" s="236">
        <v>61</v>
      </c>
      <c r="E29" s="237">
        <v>2395.934</v>
      </c>
      <c r="F29" s="237">
        <v>2347797.42</v>
      </c>
      <c r="G29" s="237">
        <v>1268.4499999999998</v>
      </c>
      <c r="H29" s="237">
        <v>424222.57</v>
      </c>
      <c r="I29" s="237">
        <v>138.37</v>
      </c>
      <c r="J29" s="237">
        <v>18421.36</v>
      </c>
      <c r="K29" s="237">
        <v>4155.58</v>
      </c>
      <c r="L29" s="237">
        <v>167504.06</v>
      </c>
      <c r="M29" s="237">
        <v>0</v>
      </c>
      <c r="N29" s="237">
        <v>0</v>
      </c>
      <c r="O29" s="244">
        <v>610147.99</v>
      </c>
      <c r="P29" s="236"/>
      <c r="Q29" s="238"/>
    </row>
    <row r="30" spans="1:17" ht="12.75">
      <c r="A30" s="432"/>
      <c r="B30" s="444" t="s">
        <v>45</v>
      </c>
      <c r="C30" s="445"/>
      <c r="D30" s="232">
        <v>62</v>
      </c>
      <c r="E30" s="239">
        <v>4525.388</v>
      </c>
      <c r="F30" s="239">
        <v>4242671.1899999995</v>
      </c>
      <c r="G30" s="239">
        <v>1123.959</v>
      </c>
      <c r="H30" s="239">
        <v>412474.0200000001</v>
      </c>
      <c r="I30" s="239">
        <v>435.38899999999995</v>
      </c>
      <c r="J30" s="239">
        <v>72402.62</v>
      </c>
      <c r="K30" s="239">
        <v>3896.256</v>
      </c>
      <c r="L30" s="239">
        <v>192742.82</v>
      </c>
      <c r="M30" s="239">
        <v>0</v>
      </c>
      <c r="N30" s="239">
        <v>0</v>
      </c>
      <c r="O30" s="245">
        <v>866051.4900000001</v>
      </c>
      <c r="P30" s="232"/>
      <c r="Q30" s="233"/>
    </row>
    <row r="31" spans="1:17" ht="12.75">
      <c r="A31" s="432"/>
      <c r="B31" s="444" t="s">
        <v>59</v>
      </c>
      <c r="C31" s="445"/>
      <c r="D31" s="232">
        <v>43</v>
      </c>
      <c r="E31" s="239">
        <v>183.16199999999998</v>
      </c>
      <c r="F31" s="239">
        <v>178788.18</v>
      </c>
      <c r="G31" s="239">
        <v>451.711</v>
      </c>
      <c r="H31" s="239">
        <v>178998.39</v>
      </c>
      <c r="I31" s="239">
        <v>144.67</v>
      </c>
      <c r="J31" s="239">
        <v>46374.90000000001</v>
      </c>
      <c r="K31" s="239">
        <v>1996.634</v>
      </c>
      <c r="L31" s="239">
        <v>112047.03</v>
      </c>
      <c r="M31" s="239">
        <v>3.5</v>
      </c>
      <c r="N31" s="239">
        <v>188.63</v>
      </c>
      <c r="O31" s="245">
        <v>364759.20999999996</v>
      </c>
      <c r="P31" s="232"/>
      <c r="Q31" s="233"/>
    </row>
    <row r="32" spans="1:17" ht="13.5" thickBot="1">
      <c r="A32" s="432"/>
      <c r="B32" s="448" t="s">
        <v>50</v>
      </c>
      <c r="C32" s="449"/>
      <c r="D32" s="230">
        <v>90</v>
      </c>
      <c r="E32" s="231">
        <v>347.864</v>
      </c>
      <c r="F32" s="231">
        <v>345821.42</v>
      </c>
      <c r="G32" s="231">
        <v>661.968</v>
      </c>
      <c r="H32" s="231">
        <v>236135.58000000002</v>
      </c>
      <c r="I32" s="231">
        <v>50.54</v>
      </c>
      <c r="J32" s="231">
        <v>5948.79</v>
      </c>
      <c r="K32" s="231">
        <v>2891.84</v>
      </c>
      <c r="L32" s="231">
        <v>113920.46999999999</v>
      </c>
      <c r="M32" s="231">
        <v>0</v>
      </c>
      <c r="N32" s="231">
        <v>0</v>
      </c>
      <c r="O32" s="242">
        <v>488042.9100000001</v>
      </c>
      <c r="P32" s="230"/>
      <c r="Q32" s="234"/>
    </row>
    <row r="33" spans="1:17" ht="13.5" thickBot="1">
      <c r="A33" s="433"/>
      <c r="B33" s="429" t="s">
        <v>182</v>
      </c>
      <c r="C33" s="430"/>
      <c r="D33" s="200">
        <f>SUM(D29:D32)</f>
        <v>256</v>
      </c>
      <c r="E33" s="198">
        <f aca="true" t="shared" si="5" ref="E33:O33">SUM(E29:E32)</f>
        <v>7452.348</v>
      </c>
      <c r="F33" s="198">
        <f t="shared" si="5"/>
        <v>7115078.209999999</v>
      </c>
      <c r="G33" s="198">
        <f t="shared" si="5"/>
        <v>3506.0879999999997</v>
      </c>
      <c r="H33" s="198">
        <f t="shared" si="5"/>
        <v>1251830.56</v>
      </c>
      <c r="I33" s="198">
        <f t="shared" si="5"/>
        <v>768.9689999999999</v>
      </c>
      <c r="J33" s="198">
        <f t="shared" si="5"/>
        <v>143147.67</v>
      </c>
      <c r="K33" s="198">
        <f t="shared" si="5"/>
        <v>12940.31</v>
      </c>
      <c r="L33" s="198">
        <f t="shared" si="5"/>
        <v>586214.38</v>
      </c>
      <c r="M33" s="198">
        <f t="shared" si="5"/>
        <v>3.5</v>
      </c>
      <c r="N33" s="198">
        <f t="shared" si="5"/>
        <v>188.63</v>
      </c>
      <c r="O33" s="243">
        <f t="shared" si="5"/>
        <v>2329001.6</v>
      </c>
      <c r="P33" s="220">
        <f>G33/E33*100</f>
        <v>47.04675627064114</v>
      </c>
      <c r="Q33" s="240">
        <f>F33-O33</f>
        <v>4786076.609999999</v>
      </c>
    </row>
    <row r="34" spans="1:17" ht="13.5" thickBot="1">
      <c r="A34" s="452"/>
      <c r="B34" s="453"/>
      <c r="C34" s="454"/>
      <c r="D34" s="201">
        <f>D11+D17+D22+D25+D28+D33</f>
        <v>815</v>
      </c>
      <c r="E34" s="199">
        <f aca="true" t="shared" si="6" ref="E34:O34">E11+E17+E22+E25+E28+E33</f>
        <v>21658.61</v>
      </c>
      <c r="F34" s="199">
        <f t="shared" si="6"/>
        <v>22029138.482</v>
      </c>
      <c r="G34" s="199">
        <f t="shared" si="6"/>
        <v>15522.439999999999</v>
      </c>
      <c r="H34" s="199">
        <f t="shared" si="6"/>
        <v>5959346.778333332</v>
      </c>
      <c r="I34" s="199">
        <f t="shared" si="6"/>
        <v>3007.2740000000003</v>
      </c>
      <c r="J34" s="199">
        <f t="shared" si="6"/>
        <v>457142.16000000003</v>
      </c>
      <c r="K34" s="199">
        <f t="shared" si="6"/>
        <v>58891.37</v>
      </c>
      <c r="L34" s="199">
        <f t="shared" si="6"/>
        <v>2880304.34</v>
      </c>
      <c r="M34" s="199">
        <f t="shared" si="6"/>
        <v>998.325</v>
      </c>
      <c r="N34" s="199">
        <f t="shared" si="6"/>
        <v>22314.350000000002</v>
      </c>
      <c r="O34" s="246">
        <f t="shared" si="6"/>
        <v>9671674.728333334</v>
      </c>
      <c r="P34" s="220">
        <f>G34/E34*100</f>
        <v>71.66868049242309</v>
      </c>
      <c r="Q34" s="218">
        <f>F34-O34</f>
        <v>12357463.753666667</v>
      </c>
    </row>
    <row r="35" spans="1:6" ht="15">
      <c r="A35" s="80"/>
      <c r="B35" s="80" t="s">
        <v>126</v>
      </c>
      <c r="C35" s="80"/>
      <c r="D35" s="80"/>
      <c r="E35" s="80"/>
      <c r="F35" s="80"/>
    </row>
    <row r="36" spans="1:6" ht="15">
      <c r="A36" s="80"/>
      <c r="B36" s="80" t="s">
        <v>177</v>
      </c>
      <c r="C36" s="80"/>
      <c r="D36" s="80"/>
      <c r="E36" s="80"/>
      <c r="F36" s="80"/>
    </row>
    <row r="37" spans="1:6" ht="15.75">
      <c r="A37" s="80"/>
      <c r="B37" s="80"/>
      <c r="C37" s="81" t="s">
        <v>210</v>
      </c>
      <c r="D37" s="34"/>
      <c r="E37" s="80"/>
      <c r="F37" s="80"/>
    </row>
  </sheetData>
  <sheetProtection/>
  <mergeCells count="57">
    <mergeCell ref="A34:C34"/>
    <mergeCell ref="A29:A33"/>
    <mergeCell ref="B29:C29"/>
    <mergeCell ref="B30:C30"/>
    <mergeCell ref="B31:C31"/>
    <mergeCell ref="B32:C32"/>
    <mergeCell ref="B33:C33"/>
    <mergeCell ref="A23:A25"/>
    <mergeCell ref="B23:C23"/>
    <mergeCell ref="B24:C24"/>
    <mergeCell ref="B25:C25"/>
    <mergeCell ref="A26:A28"/>
    <mergeCell ref="B26:C26"/>
    <mergeCell ref="B27:C27"/>
    <mergeCell ref="B28:C28"/>
    <mergeCell ref="A18:A22"/>
    <mergeCell ref="B18:C18"/>
    <mergeCell ref="B19:C19"/>
    <mergeCell ref="B20:C20"/>
    <mergeCell ref="B21:C21"/>
    <mergeCell ref="B22:C22"/>
    <mergeCell ref="A12:A17"/>
    <mergeCell ref="B12:C12"/>
    <mergeCell ref="B13:C13"/>
    <mergeCell ref="B14:C14"/>
    <mergeCell ref="B15:C15"/>
    <mergeCell ref="B16:C16"/>
    <mergeCell ref="B17:C17"/>
    <mergeCell ref="K6:K7"/>
    <mergeCell ref="L6:L7"/>
    <mergeCell ref="M6:M7"/>
    <mergeCell ref="N6:N7"/>
    <mergeCell ref="A8:A11"/>
    <mergeCell ref="B8:C8"/>
    <mergeCell ref="B9:C9"/>
    <mergeCell ref="B10:C10"/>
    <mergeCell ref="B11:C11"/>
    <mergeCell ref="P3:P7"/>
    <mergeCell ref="Q3:Q7"/>
    <mergeCell ref="D4:D7"/>
    <mergeCell ref="E4:E7"/>
    <mergeCell ref="F4:F7"/>
    <mergeCell ref="G4:H5"/>
    <mergeCell ref="I4:J5"/>
    <mergeCell ref="K4:L5"/>
    <mergeCell ref="M4:N5"/>
    <mergeCell ref="G6:G7"/>
    <mergeCell ref="A1:O1"/>
    <mergeCell ref="A2:O2"/>
    <mergeCell ref="A3:A7"/>
    <mergeCell ref="B3:C7"/>
    <mergeCell ref="D3:F3"/>
    <mergeCell ref="G3:N3"/>
    <mergeCell ref="O3:O7"/>
    <mergeCell ref="H6:H7"/>
    <mergeCell ref="I6:I7"/>
    <mergeCell ref="J6:J7"/>
  </mergeCells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LKrastev</dc:creator>
  <cp:keywords/>
  <dc:description/>
  <cp:lastModifiedBy>User</cp:lastModifiedBy>
  <cp:lastPrinted>2020-04-03T09:57:22Z</cp:lastPrinted>
  <dcterms:created xsi:type="dcterms:W3CDTF">1996-10-14T23:33:28Z</dcterms:created>
  <dcterms:modified xsi:type="dcterms:W3CDTF">2020-04-23T06:28:28Z</dcterms:modified>
  <cp:category/>
  <cp:version/>
  <cp:contentType/>
  <cp:contentStatus/>
</cp:coreProperties>
</file>