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'Sheet1'!$A:$K,'Sheet1'!$9:$9</definedName>
  </definedNames>
  <calcPr fullCalcOnLoad="1"/>
</workbook>
</file>

<file path=xl/sharedStrings.xml><?xml version="1.0" encoding="utf-8"?>
<sst xmlns="http://schemas.openxmlformats.org/spreadsheetml/2006/main" count="272" uniqueCount="109">
  <si>
    <t>кг</t>
  </si>
  <si>
    <t>Бор бял</t>
  </si>
  <si>
    <t>Бор черен</t>
  </si>
  <si>
    <t>Дуглаcка зелена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</si>
  <si>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</si>
  <si>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</si>
  <si>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</si>
  <si>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</si>
  <si>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</si>
  <si>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</si>
  <si>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Смърч сребрист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</si>
  <si>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</si>
  <si>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</si>
  <si>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</si>
  <si>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</si>
  <si>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</si>
  <si>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</si>
  <si>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</si>
  <si>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</si>
  <si>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</si>
  <si>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</si>
  <si>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</si>
  <si>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</si>
  <si>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</si>
  <si>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</si>
  <si>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</si>
  <si>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</si>
  <si>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</si>
  <si>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</si>
  <si>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</si>
  <si>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</si>
  <si>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</si>
  <si>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</si>
  <si>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</si>
  <si>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</si>
  <si>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</si>
  <si>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</si>
  <si>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</si>
  <si>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</si>
  <si>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</si>
  <si>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</si>
  <si>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</si>
  <si>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</si>
  <si>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</si>
  <si>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</si>
  <si>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</si>
  <si>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</si>
  <si>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</si>
  <si>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</si>
  <si>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</si>
  <si>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</si>
  <si>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</si>
  <si>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</si>
  <si>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</si>
  <si>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</si>
  <si>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</si>
  <si>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</si>
  <si>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</si>
  <si>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</si>
  <si>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</si>
  <si>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</si>
  <si>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Туя златиста</t>
  </si>
  <si>
    <t>Туя източна</t>
  </si>
  <si>
    <t>Киселица</t>
  </si>
  <si>
    <t>Кестен конски</t>
  </si>
  <si>
    <t>Круша дива</t>
  </si>
  <si>
    <t>Махалебка</t>
  </si>
  <si>
    <t>Офика</t>
  </si>
  <si>
    <t>Пауловня</t>
  </si>
  <si>
    <t>Арония</t>
  </si>
  <si>
    <t>Аморфа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</si>
  <si>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</si>
  <si>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</si>
  <si>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</si>
  <si>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</si>
  <si>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</si>
  <si>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</si>
  <si>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Златен дъжд</t>
  </si>
  <si>
    <t>Птиче грозде</t>
  </si>
  <si>
    <t>Лавровишна</t>
  </si>
  <si>
    <t>5.</t>
  </si>
  <si>
    <t>6.</t>
  </si>
  <si>
    <t>7.</t>
  </si>
  <si>
    <t>8.</t>
  </si>
  <si>
    <t>12.</t>
  </si>
  <si>
    <t>13.</t>
  </si>
  <si>
    <t xml:space="preserve">Котонеастър </t>
  </si>
  <si>
    <t>Пираканта</t>
  </si>
  <si>
    <t>Череша обикновена</t>
  </si>
  <si>
    <t>Ела обикновена</t>
  </si>
  <si>
    <t>Мура бяла</t>
  </si>
  <si>
    <t>Мура черна</t>
  </si>
  <si>
    <t>Габър обикновен</t>
  </si>
  <si>
    <t>Софора</t>
  </si>
  <si>
    <t>Явор ясеноволистен</t>
  </si>
  <si>
    <t>Китайски мехурник</t>
  </si>
  <si>
    <t>Платан източен</t>
  </si>
  <si>
    <t>Брекина</t>
  </si>
  <si>
    <t>Туя смарагдова</t>
  </si>
  <si>
    <t>Чашкодрян</t>
  </si>
  <si>
    <t>Антонина Костова</t>
  </si>
  <si>
    <t>Държавен експерт в отдел ДГП</t>
  </si>
  <si>
    <t>Бор веймутов</t>
  </si>
  <si>
    <t>Магнолия вечнозелена</t>
  </si>
  <si>
    <t>Магнолия опадваща</t>
  </si>
  <si>
    <t>Платан западен</t>
  </si>
  <si>
    <t>Ела гръцка</t>
  </si>
  <si>
    <t>Ела испанска</t>
  </si>
  <si>
    <t xml:space="preserve"> за необходимите семена през 2016/ 2017 г., обобщен за страната по ДП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</si>
</sst>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  <numFmt numFmtId="174" formatCode="#,##0.000\ &quot;лв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2" fontId="4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0" borderId="16" xfId="33" applyNumberFormat="1" applyFont="1" applyFill="1" applyBorder="1" applyAlignment="1">
      <alignment vertical="top"/>
      <protection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4" fillId="0" borderId="17" xfId="33" applyNumberFormat="1" applyFont="1" applyFill="1" applyBorder="1" applyAlignment="1">
      <alignment vertical="top"/>
      <protection/>
    </xf>
    <xf numFmtId="0" fontId="3" fillId="0" borderId="20" xfId="0" applyFont="1" applyBorder="1" applyAlignment="1">
      <alignment vertical="top"/>
    </xf>
    <xf numFmtId="0" fontId="7" fillId="0" borderId="18" xfId="33" applyNumberFormat="1" applyFont="1" applyBorder="1" applyAlignment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7" xfId="33" applyNumberFormat="1" applyFont="1" applyFill="1" applyBorder="1" applyAlignment="1">
      <alignment vertical="top"/>
      <protection/>
    </xf>
    <xf numFmtId="0" fontId="9" fillId="0" borderId="10" xfId="33" applyNumberFormat="1" applyFont="1" applyFill="1" applyBorder="1" applyAlignment="1">
      <alignment vertical="top"/>
      <protection/>
    </xf>
    <xf numFmtId="0" fontId="3" fillId="0" borderId="12" xfId="0" applyFont="1" applyBorder="1" applyAlignment="1">
      <alignment vertical="top"/>
    </xf>
    <xf numFmtId="0" fontId="6" fillId="0" borderId="21" xfId="33" applyNumberFormat="1" applyFont="1" applyFill="1" applyBorder="1" applyAlignment="1">
      <alignment vertical="top"/>
      <protection/>
    </xf>
    <xf numFmtId="0" fontId="6" fillId="0" borderId="22" xfId="33" applyNumberFormat="1" applyFont="1" applyFill="1" applyBorder="1" applyAlignment="1">
      <alignment vertical="top"/>
      <protection/>
    </xf>
    <xf numFmtId="0" fontId="7" fillId="0" borderId="11" xfId="33" applyNumberFormat="1" applyFont="1" applyBorder="1" applyAlignment="1">
      <alignment vertical="top"/>
      <protection/>
    </xf>
    <xf numFmtId="0" fontId="6" fillId="0" borderId="17" xfId="33" applyNumberFormat="1" applyFont="1" applyFill="1" applyBorder="1" applyAlignment="1">
      <alignment vertical="top"/>
      <protection/>
    </xf>
    <xf numFmtId="2" fontId="3" fillId="0" borderId="17" xfId="0" applyNumberFormat="1" applyFont="1" applyBorder="1" applyAlignment="1">
      <alignment vertical="top"/>
    </xf>
    <xf numFmtId="0" fontId="6" fillId="0" borderId="10" xfId="33" applyNumberFormat="1" applyFont="1" applyFill="1" applyBorder="1" applyAlignment="1">
      <alignment vertical="top"/>
      <protection/>
    </xf>
    <xf numFmtId="0" fontId="6" fillId="0" borderId="0" xfId="33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33" applyNumberFormat="1" applyFont="1" applyFill="1" applyBorder="1" applyAlignment="1">
      <alignment vertical="top"/>
      <protection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vertical="top"/>
    </xf>
    <xf numFmtId="2" fontId="3" fillId="0" borderId="19" xfId="0" applyNumberFormat="1" applyFont="1" applyBorder="1" applyAlignment="1">
      <alignment vertical="top"/>
    </xf>
    <xf numFmtId="2" fontId="3" fillId="0" borderId="20" xfId="0" applyNumberFormat="1" applyFont="1" applyBorder="1" applyAlignment="1">
      <alignment vertical="top"/>
    </xf>
    <xf numFmtId="173" fontId="4" fillId="32" borderId="25" xfId="0" applyNumberFormat="1" applyFont="1" applyFill="1" applyBorder="1" applyAlignment="1">
      <alignment vertical="top"/>
    </xf>
    <xf numFmtId="2" fontId="4" fillId="32" borderId="26" xfId="0" applyNumberFormat="1" applyFont="1" applyFill="1" applyBorder="1" applyAlignment="1">
      <alignment vertical="top"/>
    </xf>
    <xf numFmtId="2" fontId="4" fillId="32" borderId="25" xfId="0" applyNumberFormat="1" applyFont="1" applyFill="1" applyBorder="1" applyAlignment="1">
      <alignment vertical="top"/>
    </xf>
    <xf numFmtId="2" fontId="4" fillId="32" borderId="27" xfId="0" applyNumberFormat="1" applyFont="1" applyFill="1" applyBorder="1" applyAlignment="1">
      <alignment vertical="top"/>
    </xf>
    <xf numFmtId="173" fontId="3" fillId="0" borderId="18" xfId="0" applyNumberFormat="1" applyFont="1" applyBorder="1" applyAlignment="1">
      <alignment vertical="top"/>
    </xf>
    <xf numFmtId="173" fontId="3" fillId="0" borderId="20" xfId="0" applyNumberFormat="1" applyFont="1" applyBorder="1" applyAlignment="1">
      <alignment vertical="top"/>
    </xf>
    <xf numFmtId="0" fontId="4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top"/>
    </xf>
    <xf numFmtId="0" fontId="7" fillId="0" borderId="34" xfId="33" applyNumberFormat="1" applyFont="1" applyFill="1" applyBorder="1" applyAlignment="1">
      <alignment vertical="top"/>
      <protection/>
    </xf>
    <xf numFmtId="0" fontId="3" fillId="0" borderId="34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6" fillId="0" borderId="29" xfId="33" applyNumberFormat="1" applyFont="1" applyFill="1" applyBorder="1" applyAlignment="1">
      <alignment vertical="top"/>
      <protection/>
    </xf>
    <xf numFmtId="0" fontId="4" fillId="0" borderId="29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9" xfId="0" applyFont="1" applyFill="1" applyBorder="1" applyAlignment="1">
      <alignment horizontal="center" vertical="top"/>
    </xf>
    <xf numFmtId="0" fontId="7" fillId="0" borderId="40" xfId="33" applyNumberFormat="1" applyFont="1" applyFill="1" applyBorder="1" applyAlignment="1">
      <alignment vertical="top"/>
      <protection/>
    </xf>
    <xf numFmtId="0" fontId="3" fillId="0" borderId="40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4" fillId="0" borderId="43" xfId="0" applyFont="1" applyFill="1" applyBorder="1" applyAlignment="1">
      <alignment horizontal="center" vertical="top"/>
    </xf>
    <xf numFmtId="0" fontId="7" fillId="0" borderId="44" xfId="33" applyNumberFormat="1" applyFont="1" applyFill="1" applyBorder="1" applyAlignment="1">
      <alignment vertical="top"/>
      <protection/>
    </xf>
    <xf numFmtId="0" fontId="3" fillId="0" borderId="44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0" fontId="4" fillId="0" borderId="47" xfId="0" applyFont="1" applyFill="1" applyBorder="1" applyAlignment="1">
      <alignment horizontal="center" vertical="top"/>
    </xf>
    <xf numFmtId="0" fontId="7" fillId="0" borderId="48" xfId="33" applyNumberFormat="1" applyFont="1" applyFill="1" applyBorder="1" applyAlignment="1">
      <alignment vertical="top"/>
      <protection/>
    </xf>
    <xf numFmtId="0" fontId="3" fillId="0" borderId="48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47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0" fontId="3" fillId="0" borderId="50" xfId="0" applyFont="1" applyFill="1" applyBorder="1" applyAlignment="1">
      <alignment vertical="top"/>
    </xf>
    <xf numFmtId="2" fontId="4" fillId="0" borderId="29" xfId="0" applyNumberFormat="1" applyFont="1" applyFill="1" applyBorder="1" applyAlignment="1">
      <alignment vertical="top"/>
    </xf>
    <xf numFmtId="173" fontId="4" fillId="0" borderId="30" xfId="0" applyNumberFormat="1" applyFont="1" applyFill="1" applyBorder="1" applyAlignment="1">
      <alignment vertical="top"/>
    </xf>
    <xf numFmtId="173" fontId="4" fillId="0" borderId="28" xfId="0" applyNumberFormat="1" applyFont="1" applyFill="1" applyBorder="1" applyAlignment="1">
      <alignment vertical="top"/>
    </xf>
    <xf numFmtId="2" fontId="4" fillId="0" borderId="31" xfId="0" applyNumberFormat="1" applyFont="1" applyFill="1" applyBorder="1" applyAlignment="1">
      <alignment vertical="top"/>
    </xf>
    <xf numFmtId="173" fontId="4" fillId="0" borderId="32" xfId="0" applyNumberFormat="1" applyFont="1" applyFill="1" applyBorder="1" applyAlignment="1">
      <alignment vertical="top"/>
    </xf>
    <xf numFmtId="173" fontId="3" fillId="0" borderId="44" xfId="0" applyNumberFormat="1" applyFont="1" applyFill="1" applyBorder="1" applyAlignment="1">
      <alignment vertical="top"/>
    </xf>
    <xf numFmtId="173" fontId="3" fillId="0" borderId="46" xfId="0" applyNumberFormat="1" applyFont="1" applyFill="1" applyBorder="1" applyAlignment="1">
      <alignment vertical="top"/>
    </xf>
    <xf numFmtId="173" fontId="3" fillId="0" borderId="50" xfId="0" applyNumberFormat="1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46" xfId="0" applyFont="1" applyFill="1" applyBorder="1" applyAlignment="1">
      <alignment vertical="top"/>
    </xf>
    <xf numFmtId="0" fontId="4" fillId="0" borderId="51" xfId="0" applyFont="1" applyFill="1" applyBorder="1" applyAlignment="1">
      <alignment horizontal="center" vertical="top"/>
    </xf>
    <xf numFmtId="0" fontId="7" fillId="0" borderId="52" xfId="33" applyNumberFormat="1" applyFont="1" applyFill="1" applyBorder="1" applyAlignment="1">
      <alignment vertical="top"/>
      <protection/>
    </xf>
    <xf numFmtId="0" fontId="3" fillId="0" borderId="53" xfId="0" applyFont="1" applyFill="1" applyBorder="1" applyAlignment="1">
      <alignment vertical="top"/>
    </xf>
    <xf numFmtId="0" fontId="3" fillId="0" borderId="51" xfId="0" applyFont="1" applyFill="1" applyBorder="1" applyAlignment="1">
      <alignment vertical="top"/>
    </xf>
    <xf numFmtId="0" fontId="3" fillId="0" borderId="52" xfId="0" applyFont="1" applyFill="1" applyBorder="1" applyAlignment="1">
      <alignment vertical="top"/>
    </xf>
    <xf numFmtId="0" fontId="3" fillId="0" borderId="54" xfId="0" applyFont="1" applyFill="1" applyBorder="1" applyAlignment="1">
      <alignment vertical="top"/>
    </xf>
    <xf numFmtId="0" fontId="3" fillId="0" borderId="55" xfId="0" applyFont="1" applyFill="1" applyBorder="1" applyAlignment="1">
      <alignment vertical="top"/>
    </xf>
    <xf numFmtId="0" fontId="4" fillId="0" borderId="56" xfId="0" applyFont="1" applyFill="1" applyBorder="1" applyAlignment="1">
      <alignment horizontal="center" vertical="top"/>
    </xf>
    <xf numFmtId="0" fontId="7" fillId="0" borderId="57" xfId="33" applyFont="1" applyFill="1" applyBorder="1" applyAlignment="1">
      <alignment vertical="top"/>
      <protection/>
    </xf>
    <xf numFmtId="0" fontId="3" fillId="0" borderId="57" xfId="0" applyFont="1" applyFill="1" applyBorder="1" applyAlignment="1">
      <alignment vertical="top"/>
    </xf>
    <xf numFmtId="0" fontId="3" fillId="0" borderId="58" xfId="0" applyFont="1" applyFill="1" applyBorder="1" applyAlignment="1">
      <alignment vertical="top"/>
    </xf>
    <xf numFmtId="0" fontId="3" fillId="0" borderId="56" xfId="0" applyFont="1" applyFill="1" applyBorder="1" applyAlignment="1">
      <alignment vertical="top"/>
    </xf>
    <xf numFmtId="0" fontId="3" fillId="0" borderId="59" xfId="0" applyFont="1" applyFill="1" applyBorder="1" applyAlignment="1">
      <alignment vertical="top"/>
    </xf>
    <xf numFmtId="0" fontId="3" fillId="0" borderId="60" xfId="0" applyFont="1" applyFill="1" applyBorder="1" applyAlignment="1">
      <alignment vertical="top"/>
    </xf>
    <xf numFmtId="0" fontId="7" fillId="0" borderId="57" xfId="33" applyNumberFormat="1" applyFont="1" applyFill="1" applyBorder="1" applyAlignment="1">
      <alignment vertical="top"/>
      <protection/>
    </xf>
    <xf numFmtId="0" fontId="4" fillId="0" borderId="48" xfId="0" applyFont="1" applyFill="1" applyBorder="1" applyAlignment="1">
      <alignment vertical="top"/>
    </xf>
    <xf numFmtId="0" fontId="6" fillId="0" borderId="52" xfId="33" applyNumberFormat="1" applyFont="1" applyFill="1" applyBorder="1" applyAlignment="1">
      <alignment vertical="top"/>
      <protection/>
    </xf>
    <xf numFmtId="0" fontId="4" fillId="0" borderId="52" xfId="0" applyFont="1" applyFill="1" applyBorder="1" applyAlignment="1">
      <alignment vertical="top"/>
    </xf>
    <xf numFmtId="0" fontId="4" fillId="0" borderId="41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0" fontId="4" fillId="0" borderId="49" xfId="0" applyFont="1" applyFill="1" applyBorder="1" applyAlignment="1">
      <alignment vertical="top"/>
    </xf>
    <xf numFmtId="0" fontId="3" fillId="0" borderId="39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3" fillId="0" borderId="56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7" fillId="0" borderId="18" xfId="33" applyNumberFormat="1" applyFont="1" applyFill="1" applyBorder="1" applyAlignment="1">
      <alignment vertical="top"/>
      <protection/>
    </xf>
    <xf numFmtId="173" fontId="3" fillId="0" borderId="23" xfId="0" applyNumberFormat="1" applyFont="1" applyFill="1" applyBorder="1" applyAlignment="1">
      <alignment vertical="top"/>
    </xf>
    <xf numFmtId="173" fontId="3" fillId="0" borderId="62" xfId="0" applyNumberFormat="1" applyFont="1" applyFill="1" applyBorder="1" applyAlignment="1">
      <alignment vertical="top"/>
    </xf>
    <xf numFmtId="173" fontId="3" fillId="0" borderId="17" xfId="0" applyNumberFormat="1" applyFont="1" applyFill="1" applyBorder="1" applyAlignment="1">
      <alignment vertical="top"/>
    </xf>
    <xf numFmtId="173" fontId="3" fillId="0" borderId="18" xfId="0" applyNumberFormat="1" applyFont="1" applyFill="1" applyBorder="1" applyAlignment="1">
      <alignment vertical="top"/>
    </xf>
    <xf numFmtId="173" fontId="3" fillId="0" borderId="19" xfId="0" applyNumberFormat="1" applyFont="1" applyFill="1" applyBorder="1" applyAlignment="1">
      <alignment vertical="top"/>
    </xf>
    <xf numFmtId="173" fontId="3" fillId="0" borderId="16" xfId="0" applyNumberFormat="1" applyFont="1" applyFill="1" applyBorder="1" applyAlignment="1">
      <alignment vertical="top"/>
    </xf>
    <xf numFmtId="173" fontId="3" fillId="0" borderId="63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2" fontId="3" fillId="0" borderId="18" xfId="0" applyNumberFormat="1" applyFont="1" applyFill="1" applyBorder="1" applyAlignment="1">
      <alignment vertical="top"/>
    </xf>
    <xf numFmtId="2" fontId="3" fillId="0" borderId="19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3" fontId="6" fillId="33" borderId="64" xfId="0" applyNumberFormat="1" applyFont="1" applyFill="1" applyBorder="1" applyAlignment="1">
      <alignment vertical="top"/>
    </xf>
    <xf numFmtId="0" fontId="6" fillId="0" borderId="53" xfId="33" applyNumberFormat="1" applyFont="1" applyFill="1" applyBorder="1" applyAlignment="1">
      <alignment vertical="top"/>
      <protection/>
    </xf>
    <xf numFmtId="0" fontId="4" fillId="0" borderId="53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7" fillId="0" borderId="38" xfId="33" applyNumberFormat="1" applyFont="1" applyFill="1" applyBorder="1" applyAlignment="1">
      <alignment vertical="top"/>
      <protection/>
    </xf>
    <xf numFmtId="0" fontId="6" fillId="0" borderId="30" xfId="33" applyNumberFormat="1" applyFont="1" applyFill="1" applyBorder="1" applyAlignment="1">
      <alignment vertical="top"/>
      <protection/>
    </xf>
    <xf numFmtId="0" fontId="7" fillId="0" borderId="15" xfId="33" applyNumberFormat="1" applyFont="1" applyFill="1" applyBorder="1" applyAlignment="1">
      <alignment vertical="top"/>
      <protection/>
    </xf>
    <xf numFmtId="0" fontId="6" fillId="0" borderId="61" xfId="33" applyNumberFormat="1" applyFont="1" applyFill="1" applyBorder="1" applyAlignment="1">
      <alignment vertical="top"/>
      <protection/>
    </xf>
    <xf numFmtId="0" fontId="4" fillId="0" borderId="61" xfId="0" applyFont="1" applyFill="1" applyBorder="1" applyAlignment="1">
      <alignment vertical="top"/>
    </xf>
    <xf numFmtId="0" fontId="7" fillId="0" borderId="15" xfId="33" applyFont="1" applyFill="1" applyBorder="1" applyAlignment="1">
      <alignment vertical="top"/>
      <protection/>
    </xf>
    <xf numFmtId="0" fontId="7" fillId="0" borderId="53" xfId="33" applyNumberFormat="1" applyFont="1" applyFill="1" applyBorder="1" applyAlignment="1">
      <alignment vertical="top"/>
      <protection/>
    </xf>
    <xf numFmtId="0" fontId="3" fillId="0" borderId="43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vertical="top"/>
    </xf>
    <xf numFmtId="0" fontId="7" fillId="0" borderId="58" xfId="33" applyNumberFormat="1" applyFont="1" applyFill="1" applyBorder="1" applyAlignment="1">
      <alignment vertical="top"/>
      <protection/>
    </xf>
    <xf numFmtId="0" fontId="6" fillId="0" borderId="30" xfId="33" applyNumberFormat="1" applyFont="1" applyFill="1" applyBorder="1" applyAlignment="1">
      <alignment horizontal="left" vertical="top"/>
      <protection/>
    </xf>
    <xf numFmtId="0" fontId="3" fillId="0" borderId="51" xfId="0" applyFont="1" applyFill="1" applyBorder="1" applyAlignment="1">
      <alignment horizontal="center" vertical="top"/>
    </xf>
    <xf numFmtId="0" fontId="7" fillId="0" borderId="61" xfId="33" applyNumberFormat="1" applyFont="1" applyFill="1" applyBorder="1" applyAlignment="1">
      <alignment vertical="top"/>
      <protection/>
    </xf>
    <xf numFmtId="0" fontId="4" fillId="0" borderId="65" xfId="0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top"/>
    </xf>
    <xf numFmtId="0" fontId="7" fillId="0" borderId="20" xfId="33" applyNumberFormat="1" applyFont="1" applyFill="1" applyBorder="1" applyAlignment="1">
      <alignment vertical="top"/>
      <protection/>
    </xf>
    <xf numFmtId="0" fontId="3" fillId="0" borderId="21" xfId="0" applyFont="1" applyFill="1" applyBorder="1" applyAlignment="1">
      <alignment vertical="top"/>
    </xf>
    <xf numFmtId="172" fontId="3" fillId="0" borderId="19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2" fontId="3" fillId="0" borderId="13" xfId="0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4" fillId="33" borderId="21" xfId="0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67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/>
    </xf>
    <xf numFmtId="0" fontId="4" fillId="0" borderId="67" xfId="0" applyFont="1" applyFill="1" applyBorder="1" applyAlignment="1">
      <alignment vertical="top"/>
    </xf>
    <xf numFmtId="0" fontId="3" fillId="0" borderId="69" xfId="0" applyFont="1" applyFill="1" applyBorder="1" applyAlignment="1">
      <alignment horizontal="center" vertical="top"/>
    </xf>
    <xf numFmtId="0" fontId="3" fillId="0" borderId="69" xfId="0" applyFont="1" applyFill="1" applyBorder="1" applyAlignment="1">
      <alignment vertical="top"/>
    </xf>
    <xf numFmtId="0" fontId="4" fillId="0" borderId="70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vertical="top"/>
    </xf>
    <xf numFmtId="0" fontId="3" fillId="0" borderId="65" xfId="0" applyFont="1" applyFill="1" applyBorder="1" applyAlignment="1">
      <alignment horizontal="center" vertical="top"/>
    </xf>
    <xf numFmtId="0" fontId="3" fillId="0" borderId="65" xfId="0" applyFont="1" applyFill="1" applyBorder="1" applyAlignment="1">
      <alignment vertical="top"/>
    </xf>
    <xf numFmtId="0" fontId="4" fillId="33" borderId="64" xfId="0" applyFont="1" applyFill="1" applyBorder="1" applyAlignment="1">
      <alignment vertical="top"/>
    </xf>
    <xf numFmtId="0" fontId="4" fillId="33" borderId="71" xfId="0" applyFont="1" applyFill="1" applyBorder="1" applyAlignment="1">
      <alignment vertical="top"/>
    </xf>
    <xf numFmtId="0" fontId="4" fillId="33" borderId="72" xfId="0" applyFont="1" applyFill="1" applyBorder="1" applyAlignment="1">
      <alignment vertical="top"/>
    </xf>
    <xf numFmtId="173" fontId="4" fillId="32" borderId="73" xfId="0" applyNumberFormat="1" applyFont="1" applyFill="1" applyBorder="1" applyAlignment="1">
      <alignment vertical="top"/>
    </xf>
    <xf numFmtId="14" fontId="3" fillId="0" borderId="0" xfId="0" applyNumberFormat="1" applyFont="1" applyAlignment="1">
      <alignment vertical="top"/>
    </xf>
    <xf numFmtId="2" fontId="3" fillId="0" borderId="74" xfId="0" applyNumberFormat="1" applyFont="1" applyFill="1" applyBorder="1" applyAlignment="1">
      <alignment vertical="top"/>
    </xf>
    <xf numFmtId="0" fontId="6" fillId="0" borderId="40" xfId="33" applyNumberFormat="1" applyFont="1" applyFill="1" applyBorder="1" applyAlignment="1">
      <alignment vertical="top"/>
      <protection/>
    </xf>
    <xf numFmtId="0" fontId="4" fillId="0" borderId="75" xfId="0" applyFont="1" applyFill="1" applyBorder="1" applyAlignment="1">
      <alignment horizontal="center" vertical="top"/>
    </xf>
    <xf numFmtId="0" fontId="7" fillId="0" borderId="24" xfId="33" applyNumberFormat="1" applyFont="1" applyFill="1" applyBorder="1" applyAlignment="1">
      <alignment vertical="top"/>
      <protection/>
    </xf>
    <xf numFmtId="0" fontId="3" fillId="0" borderId="76" xfId="0" applyFont="1" applyFill="1" applyBorder="1" applyAlignment="1">
      <alignment vertical="top"/>
    </xf>
    <xf numFmtId="0" fontId="3" fillId="0" borderId="75" xfId="0" applyFont="1" applyFill="1" applyBorder="1" applyAlignment="1">
      <alignment vertical="top"/>
    </xf>
    <xf numFmtId="0" fontId="3" fillId="0" borderId="77" xfId="0" applyFont="1" applyFill="1" applyBorder="1" applyAlignment="1">
      <alignment vertical="top"/>
    </xf>
    <xf numFmtId="0" fontId="3" fillId="0" borderId="78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7" fillId="0" borderId="76" xfId="33" applyNumberFormat="1" applyFont="1" applyFill="1" applyBorder="1" applyAlignment="1">
      <alignment vertical="top"/>
      <protection/>
    </xf>
    <xf numFmtId="173" fontId="6" fillId="33" borderId="71" xfId="0" applyNumberFormat="1" applyFont="1" applyFill="1" applyBorder="1" applyAlignment="1">
      <alignment vertical="top"/>
    </xf>
    <xf numFmtId="0" fontId="3" fillId="0" borderId="74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73" fontId="6" fillId="33" borderId="79" xfId="0" applyNumberFormat="1" applyFont="1" applyFill="1" applyBorder="1" applyAlignment="1">
      <alignment vertical="top"/>
    </xf>
    <xf numFmtId="173" fontId="6" fillId="33" borderId="27" xfId="0" applyNumberFormat="1" applyFont="1" applyFill="1" applyBorder="1" applyAlignment="1">
      <alignment vertical="top"/>
    </xf>
    <xf numFmtId="0" fontId="1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80" xfId="0" applyFont="1" applyBorder="1" applyAlignment="1">
      <alignment vertical="top"/>
    </xf>
    <xf numFmtId="0" fontId="4" fillId="0" borderId="81" xfId="0" applyFont="1" applyBorder="1" applyAlignment="1">
      <alignment vertical="top"/>
    </xf>
    <xf numFmtId="0" fontId="4" fillId="0" borderId="82" xfId="0" applyFont="1" applyBorder="1" applyAlignment="1">
      <alignment vertical="top"/>
    </xf>
    <xf numFmtId="0" fontId="6" fillId="33" borderId="72" xfId="33" applyNumberFormat="1" applyFont="1" applyFill="1" applyBorder="1" applyAlignment="1">
      <alignment vertical="top"/>
      <protection/>
    </xf>
    <xf numFmtId="0" fontId="7" fillId="33" borderId="64" xfId="0" applyFont="1" applyFill="1" applyBorder="1" applyAlignment="1">
      <alignment vertical="top"/>
    </xf>
    <xf numFmtId="0" fontId="6" fillId="33" borderId="83" xfId="33" applyNumberFormat="1" applyFont="1" applyFill="1" applyBorder="1" applyAlignment="1">
      <alignment vertical="top"/>
      <protection/>
    </xf>
    <xf numFmtId="0" fontId="6" fillId="33" borderId="84" xfId="0" applyFont="1" applyFill="1" applyBorder="1" applyAlignment="1">
      <alignment vertical="top"/>
    </xf>
    <xf numFmtId="0" fontId="6" fillId="0" borderId="83" xfId="0" applyFont="1" applyBorder="1" applyAlignment="1">
      <alignment vertical="top"/>
    </xf>
    <xf numFmtId="0" fontId="6" fillId="0" borderId="8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85" xfId="0" applyFont="1" applyBorder="1" applyAlignment="1">
      <alignment vertical="top"/>
    </xf>
    <xf numFmtId="0" fontId="6" fillId="32" borderId="80" xfId="33" applyNumberFormat="1" applyFont="1" applyFill="1" applyBorder="1" applyAlignment="1">
      <alignment vertical="top"/>
      <protection/>
    </xf>
    <xf numFmtId="0" fontId="6" fillId="32" borderId="81" xfId="0" applyFont="1" applyFill="1" applyBorder="1" applyAlignment="1">
      <alignment vertical="top"/>
    </xf>
    <xf numFmtId="0" fontId="7" fillId="33" borderId="84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64" xfId="33" applyNumberFormat="1" applyFont="1" applyBorder="1" applyAlignment="1">
      <alignment horizontal="center" vertical="top" wrapText="1"/>
      <protection/>
    </xf>
    <xf numFmtId="0" fontId="7" fillId="0" borderId="5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80" xfId="0" applyFont="1" applyBorder="1" applyAlignment="1">
      <alignment vertical="top"/>
    </xf>
    <xf numFmtId="0" fontId="6" fillId="0" borderId="81" xfId="0" applyFont="1" applyBorder="1" applyAlignment="1">
      <alignment vertical="top"/>
    </xf>
    <xf numFmtId="0" fontId="6" fillId="0" borderId="82" xfId="0" applyFont="1" applyBorder="1" applyAlignment="1">
      <alignment vertical="top"/>
    </xf>
    <xf numFmtId="0" fontId="6" fillId="0" borderId="2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86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azchet_semena200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5.421875" style="2" customWidth="1"/>
    <col min="2" max="2" width="25.00390625" style="1" customWidth="1"/>
    <col min="3" max="3" width="13.28125" style="1" customWidth="1"/>
    <col min="4" max="4" width="14.57421875" style="1" customWidth="1"/>
    <col min="5" max="5" width="15.140625" style="1" customWidth="1"/>
    <col min="6" max="6" width="12.28125" style="1" customWidth="1"/>
    <col min="7" max="7" width="10.8515625" style="1" customWidth="1"/>
    <col min="8" max="8" width="14.28125" style="1" customWidth="1"/>
    <col min="9" max="9" width="9.140625" style="1" customWidth="1"/>
    <col min="10" max="10" width="10.28125" style="1" customWidth="1"/>
    <col min="11" max="11" width="11.7109375" style="1" customWidth="1"/>
    <col min="12" max="16384" width="9.140625" style="1" customWidth="1"/>
  </cols>
  <sheetData>
    <row r="1" spans="1:11" ht="15.75">
      <c r="A1" s="222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5.75">
      <c r="A2" s="222" t="s">
        <v>108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8:10" ht="12.75">
      <c r="H3" s="3"/>
      <c r="I3" s="3"/>
      <c r="J3" s="3"/>
    </row>
    <row r="4" spans="8:10" ht="13.5" thickBot="1">
      <c r="H4" s="3"/>
      <c r="I4" s="3"/>
      <c r="J4" s="3"/>
    </row>
    <row r="5" spans="1:11" ht="14.25" customHeight="1">
      <c r="A5" s="225" t="s">
        <v>36</v>
      </c>
      <c r="B5" s="231" t="s">
        <v>35</v>
      </c>
      <c r="C5" s="227" t="s">
        <v>37</v>
      </c>
      <c r="D5" s="229" t="s">
        <v>38</v>
      </c>
      <c r="E5" s="225" t="s">
        <v>39</v>
      </c>
      <c r="F5" s="227"/>
      <c r="G5" s="227"/>
      <c r="H5" s="237"/>
      <c r="I5" s="239" t="s">
        <v>45</v>
      </c>
      <c r="J5" s="227"/>
      <c r="K5" s="237"/>
    </row>
    <row r="6" spans="1:11" ht="15">
      <c r="A6" s="226"/>
      <c r="B6" s="232"/>
      <c r="C6" s="228"/>
      <c r="D6" s="230"/>
      <c r="E6" s="226" t="s">
        <v>40</v>
      </c>
      <c r="F6" s="228"/>
      <c r="G6" s="228" t="s">
        <v>43</v>
      </c>
      <c r="H6" s="238" t="s">
        <v>44</v>
      </c>
      <c r="I6" s="240" t="s">
        <v>46</v>
      </c>
      <c r="J6" s="228" t="s">
        <v>47</v>
      </c>
      <c r="K6" s="238" t="s">
        <v>48</v>
      </c>
    </row>
    <row r="7" spans="1:11" ht="15">
      <c r="A7" s="226"/>
      <c r="B7" s="232"/>
      <c r="C7" s="228"/>
      <c r="D7" s="230"/>
      <c r="E7" s="226" t="s">
        <v>41</v>
      </c>
      <c r="F7" s="41" t="s">
        <v>42</v>
      </c>
      <c r="G7" s="228"/>
      <c r="H7" s="238"/>
      <c r="I7" s="240"/>
      <c r="J7" s="228"/>
      <c r="K7" s="238"/>
    </row>
    <row r="8" spans="1:11" ht="30" customHeight="1">
      <c r="A8" s="226"/>
      <c r="B8" s="233"/>
      <c r="C8" s="228"/>
      <c r="D8" s="230"/>
      <c r="E8" s="226"/>
      <c r="F8" s="42" t="s">
        <v>0</v>
      </c>
      <c r="G8" s="228"/>
      <c r="H8" s="238"/>
      <c r="I8" s="240"/>
      <c r="J8" s="228"/>
      <c r="K8" s="238"/>
    </row>
    <row r="9" spans="1:11" ht="13.5" thickBot="1">
      <c r="A9" s="4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8">
        <v>8</v>
      </c>
      <c r="I9" s="9">
        <v>9</v>
      </c>
      <c r="J9" s="5">
        <v>10</v>
      </c>
      <c r="K9" s="8">
        <v>11</v>
      </c>
    </row>
    <row r="10" spans="1:11" ht="15">
      <c r="A10" s="234" t="s">
        <v>49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6"/>
    </row>
    <row r="11" spans="1:11" s="2" customFormat="1" ht="15">
      <c r="A11" s="52">
        <v>1</v>
      </c>
      <c r="B11" s="65" t="s">
        <v>1</v>
      </c>
      <c r="C11" s="66">
        <f>SUM(C12:C15)</f>
        <v>472.7</v>
      </c>
      <c r="D11" s="67">
        <f aca="true" t="shared" si="0" ref="D11:D23">SUM(E11:H11)</f>
        <v>122.55</v>
      </c>
      <c r="E11" s="68">
        <f aca="true" t="shared" si="1" ref="E11:K11">SUM(E12:E15)</f>
        <v>26.3</v>
      </c>
      <c r="F11" s="66">
        <f t="shared" si="1"/>
        <v>0</v>
      </c>
      <c r="G11" s="66">
        <f t="shared" si="1"/>
        <v>92.25</v>
      </c>
      <c r="H11" s="69">
        <f t="shared" si="1"/>
        <v>4</v>
      </c>
      <c r="I11" s="70">
        <f t="shared" si="1"/>
        <v>3.8</v>
      </c>
      <c r="J11" s="66">
        <f t="shared" si="1"/>
        <v>106.75</v>
      </c>
      <c r="K11" s="69">
        <f t="shared" si="1"/>
        <v>12</v>
      </c>
    </row>
    <row r="12" spans="1:11" s="2" customFormat="1" ht="15">
      <c r="A12" s="71"/>
      <c r="B12" s="72" t="s">
        <v>51</v>
      </c>
      <c r="C12" s="73"/>
      <c r="D12" s="74">
        <f t="shared" si="0"/>
        <v>1</v>
      </c>
      <c r="E12" s="75">
        <v>1</v>
      </c>
      <c r="F12" s="73"/>
      <c r="G12" s="73"/>
      <c r="H12" s="76"/>
      <c r="I12" s="77"/>
      <c r="J12" s="73"/>
      <c r="K12" s="76">
        <v>1</v>
      </c>
    </row>
    <row r="13" spans="1:11" ht="15">
      <c r="A13" s="78"/>
      <c r="B13" s="79" t="s">
        <v>54</v>
      </c>
      <c r="C13" s="80">
        <v>70.7</v>
      </c>
      <c r="D13" s="74">
        <f t="shared" si="0"/>
        <v>38.5</v>
      </c>
      <c r="E13" s="81">
        <v>19.5</v>
      </c>
      <c r="F13" s="80"/>
      <c r="G13" s="80">
        <v>15</v>
      </c>
      <c r="H13" s="82">
        <v>4</v>
      </c>
      <c r="I13" s="83"/>
      <c r="J13" s="80">
        <v>29.5</v>
      </c>
      <c r="K13" s="82">
        <v>9</v>
      </c>
    </row>
    <row r="14" spans="1:11" ht="15">
      <c r="A14" s="78"/>
      <c r="B14" s="79" t="s">
        <v>56</v>
      </c>
      <c r="C14" s="80">
        <v>402</v>
      </c>
      <c r="D14" s="74">
        <f t="shared" si="0"/>
        <v>81.05</v>
      </c>
      <c r="E14" s="81">
        <v>3.8</v>
      </c>
      <c r="F14" s="80"/>
      <c r="G14" s="80">
        <v>77.25</v>
      </c>
      <c r="H14" s="82"/>
      <c r="I14" s="83">
        <v>3.8</v>
      </c>
      <c r="J14" s="80">
        <v>77.25</v>
      </c>
      <c r="K14" s="82"/>
    </row>
    <row r="15" spans="1:11" ht="15">
      <c r="A15" s="84"/>
      <c r="B15" s="85" t="s">
        <v>57</v>
      </c>
      <c r="C15" s="86"/>
      <c r="D15" s="87">
        <f t="shared" si="0"/>
        <v>2</v>
      </c>
      <c r="E15" s="88">
        <v>2</v>
      </c>
      <c r="F15" s="86"/>
      <c r="G15" s="86"/>
      <c r="H15" s="89"/>
      <c r="I15" s="90"/>
      <c r="J15" s="86"/>
      <c r="K15" s="89">
        <v>2</v>
      </c>
    </row>
    <row r="16" spans="1:11" ht="15">
      <c r="A16" s="52">
        <v>2</v>
      </c>
      <c r="B16" s="65" t="s">
        <v>102</v>
      </c>
      <c r="C16" s="66">
        <f>SUM(C17)</f>
        <v>0</v>
      </c>
      <c r="D16" s="69">
        <f t="shared" si="0"/>
        <v>0.1</v>
      </c>
      <c r="E16" s="70">
        <f aca="true" t="shared" si="2" ref="E16:K16">SUM(E17)</f>
        <v>0.1</v>
      </c>
      <c r="F16" s="66">
        <f t="shared" si="2"/>
        <v>0</v>
      </c>
      <c r="G16" s="66">
        <f t="shared" si="2"/>
        <v>0</v>
      </c>
      <c r="H16" s="69">
        <f t="shared" si="2"/>
        <v>0</v>
      </c>
      <c r="I16" s="70">
        <f t="shared" si="2"/>
        <v>0</v>
      </c>
      <c r="J16" s="66">
        <f t="shared" si="2"/>
        <v>0</v>
      </c>
      <c r="K16" s="69">
        <f t="shared" si="2"/>
        <v>0.1</v>
      </c>
    </row>
    <row r="17" spans="1:11" ht="15">
      <c r="A17" s="84"/>
      <c r="B17" s="85" t="s">
        <v>56</v>
      </c>
      <c r="C17" s="86"/>
      <c r="D17" s="89">
        <f t="shared" si="0"/>
        <v>0.1</v>
      </c>
      <c r="E17" s="90">
        <v>0.1</v>
      </c>
      <c r="F17" s="86"/>
      <c r="G17" s="86"/>
      <c r="H17" s="89"/>
      <c r="I17" s="90"/>
      <c r="J17" s="86"/>
      <c r="K17" s="89">
        <v>0.1</v>
      </c>
    </row>
    <row r="18" spans="1:13" s="2" customFormat="1" ht="15">
      <c r="A18" s="52">
        <v>3</v>
      </c>
      <c r="B18" s="65" t="s">
        <v>2</v>
      </c>
      <c r="C18" s="91">
        <f>SUM(C19:C23)</f>
        <v>143.075</v>
      </c>
      <c r="D18" s="92">
        <f t="shared" si="0"/>
        <v>168.125</v>
      </c>
      <c r="E18" s="93">
        <f>SUM(E19:E23)</f>
        <v>77.625</v>
      </c>
      <c r="F18" s="91">
        <f aca="true" t="shared" si="3" ref="F18:K18">SUM(F19:F23)</f>
        <v>0</v>
      </c>
      <c r="G18" s="91">
        <f>SUM(G19:G23)</f>
        <v>90.5</v>
      </c>
      <c r="H18" s="94">
        <f t="shared" si="3"/>
        <v>0</v>
      </c>
      <c r="I18" s="95">
        <f t="shared" si="3"/>
        <v>15.325</v>
      </c>
      <c r="J18" s="91">
        <f t="shared" si="3"/>
        <v>131.8</v>
      </c>
      <c r="K18" s="94">
        <f t="shared" si="3"/>
        <v>21</v>
      </c>
      <c r="M18" s="11"/>
    </row>
    <row r="19" spans="1:11" ht="15">
      <c r="A19" s="78"/>
      <c r="B19" s="79" t="s">
        <v>51</v>
      </c>
      <c r="C19" s="96">
        <v>0.625</v>
      </c>
      <c r="D19" s="74">
        <f t="shared" si="0"/>
        <v>4.625</v>
      </c>
      <c r="E19" s="81">
        <v>4.625</v>
      </c>
      <c r="F19" s="80"/>
      <c r="G19" s="80"/>
      <c r="H19" s="82"/>
      <c r="I19" s="97">
        <v>0.625</v>
      </c>
      <c r="J19" s="80">
        <v>1</v>
      </c>
      <c r="K19" s="82">
        <v>3</v>
      </c>
    </row>
    <row r="20" spans="1:11" ht="15">
      <c r="A20" s="78"/>
      <c r="B20" s="79" t="s">
        <v>52</v>
      </c>
      <c r="C20" s="96"/>
      <c r="D20" s="74">
        <f t="shared" si="0"/>
        <v>7</v>
      </c>
      <c r="E20" s="81">
        <v>7</v>
      </c>
      <c r="F20" s="80"/>
      <c r="G20" s="80"/>
      <c r="H20" s="82"/>
      <c r="I20" s="97"/>
      <c r="J20" s="80"/>
      <c r="K20" s="82">
        <v>7</v>
      </c>
    </row>
    <row r="21" spans="1:11" ht="15">
      <c r="A21" s="78"/>
      <c r="B21" s="79" t="s">
        <v>54</v>
      </c>
      <c r="C21" s="80">
        <v>54.8</v>
      </c>
      <c r="D21" s="74">
        <f t="shared" si="0"/>
        <v>75.5</v>
      </c>
      <c r="E21" s="81">
        <v>44</v>
      </c>
      <c r="F21" s="80"/>
      <c r="G21" s="80">
        <v>31.5</v>
      </c>
      <c r="H21" s="82"/>
      <c r="I21" s="97">
        <v>3</v>
      </c>
      <c r="J21" s="80">
        <v>68.5</v>
      </c>
      <c r="K21" s="82">
        <v>4</v>
      </c>
    </row>
    <row r="22" spans="1:11" ht="15">
      <c r="A22" s="78"/>
      <c r="B22" s="79" t="s">
        <v>56</v>
      </c>
      <c r="C22" s="80">
        <v>87.65</v>
      </c>
      <c r="D22" s="74">
        <f t="shared" si="0"/>
        <v>71</v>
      </c>
      <c r="E22" s="81">
        <v>12</v>
      </c>
      <c r="F22" s="80"/>
      <c r="G22" s="80">
        <v>59</v>
      </c>
      <c r="H22" s="82"/>
      <c r="I22" s="97">
        <v>11.7</v>
      </c>
      <c r="J22" s="80">
        <v>59.3</v>
      </c>
      <c r="K22" s="82"/>
    </row>
    <row r="23" spans="1:11" ht="15">
      <c r="A23" s="84"/>
      <c r="B23" s="85" t="s">
        <v>57</v>
      </c>
      <c r="C23" s="86"/>
      <c r="D23" s="87">
        <f t="shared" si="0"/>
        <v>10</v>
      </c>
      <c r="E23" s="88">
        <v>10</v>
      </c>
      <c r="F23" s="86"/>
      <c r="G23" s="86"/>
      <c r="H23" s="89"/>
      <c r="I23" s="98"/>
      <c r="J23" s="86">
        <v>3</v>
      </c>
      <c r="K23" s="89">
        <v>7</v>
      </c>
    </row>
    <row r="24" spans="1:11" s="2" customFormat="1" ht="15">
      <c r="A24" s="52">
        <v>4</v>
      </c>
      <c r="B24" s="65" t="s">
        <v>3</v>
      </c>
      <c r="C24" s="66">
        <f>SUM(C25:C26)</f>
        <v>0.08</v>
      </c>
      <c r="D24" s="99">
        <f>SUM(E24:H24)</f>
        <v>1.28</v>
      </c>
      <c r="E24" s="68">
        <f aca="true" t="shared" si="4" ref="E24:K24">SUM(E25:E26)</f>
        <v>0.28</v>
      </c>
      <c r="F24" s="66">
        <f t="shared" si="4"/>
        <v>0</v>
      </c>
      <c r="G24" s="66">
        <f t="shared" si="4"/>
        <v>1</v>
      </c>
      <c r="H24" s="69">
        <f t="shared" si="4"/>
        <v>0</v>
      </c>
      <c r="I24" s="70">
        <f t="shared" si="4"/>
        <v>0.08</v>
      </c>
      <c r="J24" s="66">
        <f t="shared" si="4"/>
        <v>1.2</v>
      </c>
      <c r="K24" s="69">
        <f t="shared" si="4"/>
        <v>0</v>
      </c>
    </row>
    <row r="25" spans="1:11" s="2" customFormat="1" ht="15">
      <c r="A25" s="78"/>
      <c r="B25" s="79" t="s">
        <v>54</v>
      </c>
      <c r="C25" s="100"/>
      <c r="D25" s="74">
        <f>SUM(E25:H25)</f>
        <v>0.2</v>
      </c>
      <c r="E25" s="81">
        <v>0.2</v>
      </c>
      <c r="F25" s="100"/>
      <c r="G25" s="100"/>
      <c r="H25" s="101"/>
      <c r="I25" s="102"/>
      <c r="J25" s="80">
        <v>0.2</v>
      </c>
      <c r="K25" s="101"/>
    </row>
    <row r="26" spans="1:11" s="2" customFormat="1" ht="15">
      <c r="A26" s="84"/>
      <c r="B26" s="85" t="s">
        <v>56</v>
      </c>
      <c r="C26" s="86">
        <v>0.08</v>
      </c>
      <c r="D26" s="87">
        <f>SUM(E26:H26)</f>
        <v>1.08</v>
      </c>
      <c r="E26" s="88">
        <v>0.08</v>
      </c>
      <c r="F26" s="86"/>
      <c r="G26" s="86">
        <v>1</v>
      </c>
      <c r="H26" s="89"/>
      <c r="I26" s="90">
        <v>0.08</v>
      </c>
      <c r="J26" s="86">
        <v>1</v>
      </c>
      <c r="K26" s="89"/>
    </row>
    <row r="27" spans="1:11" s="2" customFormat="1" ht="15">
      <c r="A27" s="52">
        <v>5</v>
      </c>
      <c r="B27" s="65" t="s">
        <v>106</v>
      </c>
      <c r="C27" s="53">
        <f>SUM(C28)</f>
        <v>0</v>
      </c>
      <c r="D27" s="54">
        <f aca="true" t="shared" si="5" ref="D27:K27">SUM(D28)</f>
        <v>0.2</v>
      </c>
      <c r="E27" s="55">
        <f t="shared" si="5"/>
        <v>0.2</v>
      </c>
      <c r="F27" s="53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0.2</v>
      </c>
      <c r="K27" s="56">
        <f t="shared" si="5"/>
        <v>0</v>
      </c>
    </row>
    <row r="28" spans="1:11" s="2" customFormat="1" ht="15">
      <c r="A28" s="191"/>
      <c r="B28" s="192" t="s">
        <v>54</v>
      </c>
      <c r="C28" s="130"/>
      <c r="D28" s="193">
        <f>SUM(E28:H28)</f>
        <v>0.2</v>
      </c>
      <c r="E28" s="194">
        <v>0.2</v>
      </c>
      <c r="F28" s="130"/>
      <c r="G28" s="130"/>
      <c r="H28" s="195"/>
      <c r="I28" s="196"/>
      <c r="J28" s="130">
        <v>0.2</v>
      </c>
      <c r="K28" s="195"/>
    </row>
    <row r="29" spans="1:11" s="2" customFormat="1" ht="15">
      <c r="A29" s="71">
        <v>6</v>
      </c>
      <c r="B29" s="190" t="s">
        <v>107</v>
      </c>
      <c r="C29" s="73">
        <v>0</v>
      </c>
      <c r="D29" s="105">
        <v>0.2</v>
      </c>
      <c r="E29" s="75">
        <v>0.2</v>
      </c>
      <c r="F29" s="73">
        <v>0</v>
      </c>
      <c r="G29" s="73">
        <v>0</v>
      </c>
      <c r="H29" s="76">
        <v>0</v>
      </c>
      <c r="I29" s="77">
        <v>0</v>
      </c>
      <c r="J29" s="73">
        <v>0.2</v>
      </c>
      <c r="K29" s="76">
        <v>0</v>
      </c>
    </row>
    <row r="30" spans="1:11" s="2" customFormat="1" ht="15">
      <c r="A30" s="71"/>
      <c r="B30" s="72" t="s">
        <v>54</v>
      </c>
      <c r="C30" s="73"/>
      <c r="D30" s="105">
        <v>0.2</v>
      </c>
      <c r="E30" s="75">
        <v>0.2</v>
      </c>
      <c r="F30" s="73"/>
      <c r="G30" s="73"/>
      <c r="H30" s="76"/>
      <c r="I30" s="77"/>
      <c r="J30" s="73">
        <v>0.2</v>
      </c>
      <c r="K30" s="76"/>
    </row>
    <row r="31" spans="1:11" s="2" customFormat="1" ht="15">
      <c r="A31" s="52">
        <v>7</v>
      </c>
      <c r="B31" s="65" t="s">
        <v>89</v>
      </c>
      <c r="C31" s="66">
        <f aca="true" t="shared" si="6" ref="C31:K31">SUM(C32:C32)</f>
        <v>0</v>
      </c>
      <c r="D31" s="69">
        <f t="shared" si="6"/>
        <v>9</v>
      </c>
      <c r="E31" s="68">
        <f t="shared" si="6"/>
        <v>9</v>
      </c>
      <c r="F31" s="66">
        <f t="shared" si="6"/>
        <v>0</v>
      </c>
      <c r="G31" s="66">
        <f t="shared" si="6"/>
        <v>0</v>
      </c>
      <c r="H31" s="69">
        <f t="shared" si="6"/>
        <v>0</v>
      </c>
      <c r="I31" s="70">
        <f t="shared" si="6"/>
        <v>0</v>
      </c>
      <c r="J31" s="66">
        <f t="shared" si="6"/>
        <v>0</v>
      </c>
      <c r="K31" s="69">
        <f t="shared" si="6"/>
        <v>9</v>
      </c>
    </row>
    <row r="32" spans="1:11" ht="15">
      <c r="A32" s="110"/>
      <c r="B32" s="111" t="s">
        <v>54</v>
      </c>
      <c r="C32" s="112"/>
      <c r="D32" s="113">
        <f>SUM(E32:H32)</f>
        <v>9</v>
      </c>
      <c r="E32" s="114">
        <v>9</v>
      </c>
      <c r="F32" s="112"/>
      <c r="G32" s="112"/>
      <c r="H32" s="115"/>
      <c r="I32" s="116"/>
      <c r="J32" s="112"/>
      <c r="K32" s="115">
        <v>9</v>
      </c>
    </row>
    <row r="33" spans="1:11" s="2" customFormat="1" ht="15">
      <c r="A33" s="52">
        <v>8</v>
      </c>
      <c r="B33" s="65" t="s">
        <v>4</v>
      </c>
      <c r="C33" s="66">
        <f>SUM(C34:C36)</f>
        <v>0</v>
      </c>
      <c r="D33" s="99">
        <f>SUM(E33:H33)</f>
        <v>32.5</v>
      </c>
      <c r="E33" s="68">
        <f aca="true" t="shared" si="7" ref="E33:K33">SUM(E34:E36)</f>
        <v>32.5</v>
      </c>
      <c r="F33" s="66">
        <f t="shared" si="7"/>
        <v>0</v>
      </c>
      <c r="G33" s="66">
        <f t="shared" si="7"/>
        <v>0</v>
      </c>
      <c r="H33" s="69">
        <f t="shared" si="7"/>
        <v>0</v>
      </c>
      <c r="I33" s="70">
        <f t="shared" si="7"/>
        <v>0</v>
      </c>
      <c r="J33" s="66">
        <f t="shared" si="7"/>
        <v>1.5</v>
      </c>
      <c r="K33" s="69">
        <f t="shared" si="7"/>
        <v>31</v>
      </c>
    </row>
    <row r="34" spans="1:11" ht="15">
      <c r="A34" s="78"/>
      <c r="B34" s="79" t="s">
        <v>54</v>
      </c>
      <c r="C34" s="80"/>
      <c r="D34" s="74">
        <f>SUM(E34:H34)</f>
        <v>2.5</v>
      </c>
      <c r="E34" s="81">
        <v>2.5</v>
      </c>
      <c r="F34" s="80"/>
      <c r="G34" s="80"/>
      <c r="H34" s="82"/>
      <c r="I34" s="83"/>
      <c r="J34" s="80">
        <v>1.5</v>
      </c>
      <c r="K34" s="82">
        <v>1</v>
      </c>
    </row>
    <row r="35" spans="1:11" ht="15">
      <c r="A35" s="110"/>
      <c r="B35" s="117" t="s">
        <v>56</v>
      </c>
      <c r="C35" s="112"/>
      <c r="D35" s="74">
        <f>SUM(E35:H35)</f>
        <v>10</v>
      </c>
      <c r="E35" s="114">
        <v>10</v>
      </c>
      <c r="F35" s="112"/>
      <c r="G35" s="112"/>
      <c r="H35" s="115"/>
      <c r="I35" s="116"/>
      <c r="J35" s="112"/>
      <c r="K35" s="115">
        <v>10</v>
      </c>
    </row>
    <row r="36" spans="1:11" ht="15">
      <c r="A36" s="84"/>
      <c r="B36" s="85" t="s">
        <v>57</v>
      </c>
      <c r="C36" s="86"/>
      <c r="D36" s="87">
        <f aca="true" t="shared" si="8" ref="D36:D64">SUM(E36:H36)</f>
        <v>20</v>
      </c>
      <c r="E36" s="88">
        <v>20</v>
      </c>
      <c r="F36" s="86"/>
      <c r="G36" s="86"/>
      <c r="H36" s="89"/>
      <c r="I36" s="90"/>
      <c r="J36" s="86"/>
      <c r="K36" s="89">
        <v>20</v>
      </c>
    </row>
    <row r="37" spans="1:11" s="2" customFormat="1" ht="15">
      <c r="A37" s="52">
        <v>9</v>
      </c>
      <c r="B37" s="65" t="s">
        <v>5</v>
      </c>
      <c r="C37" s="66">
        <f>SUM(C38:C39)</f>
        <v>0</v>
      </c>
      <c r="D37" s="99">
        <f t="shared" si="8"/>
        <v>2.5</v>
      </c>
      <c r="E37" s="68">
        <f aca="true" t="shared" si="9" ref="E37:K37">SUM(E38:E39)</f>
        <v>2.5</v>
      </c>
      <c r="F37" s="66">
        <f t="shared" si="9"/>
        <v>0</v>
      </c>
      <c r="G37" s="66">
        <f t="shared" si="9"/>
        <v>0</v>
      </c>
      <c r="H37" s="69">
        <f t="shared" si="9"/>
        <v>0</v>
      </c>
      <c r="I37" s="70">
        <f t="shared" si="9"/>
        <v>0</v>
      </c>
      <c r="J37" s="66">
        <f t="shared" si="9"/>
        <v>0.5</v>
      </c>
      <c r="K37" s="69">
        <f t="shared" si="9"/>
        <v>2</v>
      </c>
    </row>
    <row r="38" spans="1:11" ht="15">
      <c r="A38" s="78"/>
      <c r="B38" s="79" t="s">
        <v>54</v>
      </c>
      <c r="C38" s="80"/>
      <c r="D38" s="74">
        <f t="shared" si="8"/>
        <v>1.5</v>
      </c>
      <c r="E38" s="81">
        <v>1.5</v>
      </c>
      <c r="F38" s="80"/>
      <c r="G38" s="80"/>
      <c r="H38" s="82"/>
      <c r="I38" s="83"/>
      <c r="J38" s="80">
        <v>0.5</v>
      </c>
      <c r="K38" s="82">
        <v>1</v>
      </c>
    </row>
    <row r="39" spans="1:11" ht="15">
      <c r="A39" s="84"/>
      <c r="B39" s="85" t="s">
        <v>57</v>
      </c>
      <c r="C39" s="86"/>
      <c r="D39" s="87">
        <f t="shared" si="8"/>
        <v>1</v>
      </c>
      <c r="E39" s="88">
        <v>1</v>
      </c>
      <c r="F39" s="86"/>
      <c r="G39" s="86"/>
      <c r="H39" s="89"/>
      <c r="I39" s="90"/>
      <c r="J39" s="86"/>
      <c r="K39" s="89">
        <v>1</v>
      </c>
    </row>
    <row r="40" spans="1:11" s="2" customFormat="1" ht="15">
      <c r="A40" s="52">
        <v>10</v>
      </c>
      <c r="B40" s="65" t="s">
        <v>6</v>
      </c>
      <c r="C40" s="66">
        <f>SUM(C41:C41)</f>
        <v>0</v>
      </c>
      <c r="D40" s="99">
        <f t="shared" si="8"/>
        <v>2.1</v>
      </c>
      <c r="E40" s="68">
        <f aca="true" t="shared" si="10" ref="E40:K40">SUM(E41:E41)</f>
        <v>2.1</v>
      </c>
      <c r="F40" s="66">
        <f t="shared" si="10"/>
        <v>0</v>
      </c>
      <c r="G40" s="66">
        <f t="shared" si="10"/>
        <v>0</v>
      </c>
      <c r="H40" s="69">
        <f t="shared" si="10"/>
        <v>0</v>
      </c>
      <c r="I40" s="70">
        <f t="shared" si="10"/>
        <v>0</v>
      </c>
      <c r="J40" s="66">
        <f t="shared" si="10"/>
        <v>2.1</v>
      </c>
      <c r="K40" s="69">
        <f t="shared" si="10"/>
        <v>0</v>
      </c>
    </row>
    <row r="41" spans="1:11" ht="15">
      <c r="A41" s="78"/>
      <c r="B41" s="79" t="s">
        <v>54</v>
      </c>
      <c r="C41" s="80"/>
      <c r="D41" s="74">
        <f t="shared" si="8"/>
        <v>2.1</v>
      </c>
      <c r="E41" s="81">
        <v>2.1</v>
      </c>
      <c r="F41" s="80"/>
      <c r="G41" s="80"/>
      <c r="H41" s="82"/>
      <c r="I41" s="83"/>
      <c r="J41" s="80">
        <v>2.1</v>
      </c>
      <c r="K41" s="82"/>
    </row>
    <row r="42" spans="1:11" ht="15">
      <c r="A42" s="52">
        <v>11</v>
      </c>
      <c r="B42" s="65" t="s">
        <v>7</v>
      </c>
      <c r="C42" s="66">
        <f>SUM(C43:C44)</f>
        <v>0</v>
      </c>
      <c r="D42" s="99">
        <f t="shared" si="8"/>
        <v>1.8</v>
      </c>
      <c r="E42" s="68">
        <f aca="true" t="shared" si="11" ref="E42:K42">SUM(E43:E44)</f>
        <v>1.8</v>
      </c>
      <c r="F42" s="66">
        <f t="shared" si="11"/>
        <v>0</v>
      </c>
      <c r="G42" s="66">
        <f t="shared" si="11"/>
        <v>0</v>
      </c>
      <c r="H42" s="69">
        <f t="shared" si="11"/>
        <v>0</v>
      </c>
      <c r="I42" s="70">
        <f t="shared" si="11"/>
        <v>0</v>
      </c>
      <c r="J42" s="66">
        <f t="shared" si="11"/>
        <v>1.8</v>
      </c>
      <c r="K42" s="69">
        <f t="shared" si="11"/>
        <v>0</v>
      </c>
    </row>
    <row r="43" spans="1:11" ht="15">
      <c r="A43" s="110"/>
      <c r="B43" s="117" t="s">
        <v>54</v>
      </c>
      <c r="C43" s="112"/>
      <c r="D43" s="113">
        <f>SUM(E43:H43)</f>
        <v>1.3</v>
      </c>
      <c r="E43" s="114">
        <v>1.3</v>
      </c>
      <c r="F43" s="112"/>
      <c r="G43" s="112"/>
      <c r="H43" s="115"/>
      <c r="I43" s="116"/>
      <c r="J43" s="112">
        <v>1.3</v>
      </c>
      <c r="K43" s="115"/>
    </row>
    <row r="44" spans="1:11" ht="15">
      <c r="A44" s="84"/>
      <c r="B44" s="85" t="s">
        <v>57</v>
      </c>
      <c r="C44" s="86"/>
      <c r="D44" s="87">
        <f>SUM(E44:H44)</f>
        <v>0.5</v>
      </c>
      <c r="E44" s="88">
        <v>0.5</v>
      </c>
      <c r="F44" s="86"/>
      <c r="G44" s="86"/>
      <c r="H44" s="89"/>
      <c r="I44" s="90"/>
      <c r="J44" s="86">
        <v>0.5</v>
      </c>
      <c r="K44" s="89"/>
    </row>
    <row r="45" spans="1:11" ht="15">
      <c r="A45" s="52">
        <v>12</v>
      </c>
      <c r="B45" s="65" t="s">
        <v>8</v>
      </c>
      <c r="C45" s="66">
        <f>SUM(C46:C46)</f>
        <v>0</v>
      </c>
      <c r="D45" s="99">
        <f t="shared" si="8"/>
        <v>1.5</v>
      </c>
      <c r="E45" s="68">
        <f aca="true" t="shared" si="12" ref="E45:K45">SUM(E46:E46)</f>
        <v>1.5</v>
      </c>
      <c r="F45" s="66">
        <f t="shared" si="12"/>
        <v>0</v>
      </c>
      <c r="G45" s="66">
        <f t="shared" si="12"/>
        <v>0</v>
      </c>
      <c r="H45" s="69">
        <f t="shared" si="12"/>
        <v>0</v>
      </c>
      <c r="I45" s="70">
        <f t="shared" si="12"/>
        <v>0</v>
      </c>
      <c r="J45" s="66">
        <f t="shared" si="12"/>
        <v>1.5</v>
      </c>
      <c r="K45" s="69">
        <f t="shared" si="12"/>
        <v>0</v>
      </c>
    </row>
    <row r="46" spans="1:11" ht="15">
      <c r="A46" s="110"/>
      <c r="B46" s="117" t="s">
        <v>54</v>
      </c>
      <c r="C46" s="112"/>
      <c r="D46" s="113">
        <f t="shared" si="8"/>
        <v>1.5</v>
      </c>
      <c r="E46" s="114">
        <v>1.5</v>
      </c>
      <c r="F46" s="112"/>
      <c r="G46" s="112"/>
      <c r="H46" s="115"/>
      <c r="I46" s="116"/>
      <c r="J46" s="112">
        <v>1.5</v>
      </c>
      <c r="K46" s="115"/>
    </row>
    <row r="47" spans="1:11" ht="15">
      <c r="A47" s="52">
        <v>13</v>
      </c>
      <c r="B47" s="65" t="s">
        <v>90</v>
      </c>
      <c r="C47" s="66">
        <f>SUM(C48:C48)</f>
        <v>0</v>
      </c>
      <c r="D47" s="69">
        <f>SUM(E47:H47)</f>
        <v>6</v>
      </c>
      <c r="E47" s="68">
        <f aca="true" t="shared" si="13" ref="E47:K47">SUM(E48:E48)</f>
        <v>4</v>
      </c>
      <c r="F47" s="66">
        <f t="shared" si="13"/>
        <v>0</v>
      </c>
      <c r="G47" s="66">
        <f t="shared" si="13"/>
        <v>2</v>
      </c>
      <c r="H47" s="69">
        <f t="shared" si="13"/>
        <v>0</v>
      </c>
      <c r="I47" s="70">
        <f t="shared" si="13"/>
        <v>0</v>
      </c>
      <c r="J47" s="66">
        <f t="shared" si="13"/>
        <v>6</v>
      </c>
      <c r="K47" s="69">
        <f t="shared" si="13"/>
        <v>0</v>
      </c>
    </row>
    <row r="48" spans="1:11" ht="15">
      <c r="A48" s="84"/>
      <c r="B48" s="85" t="s">
        <v>54</v>
      </c>
      <c r="C48" s="118"/>
      <c r="D48" s="89">
        <f t="shared" si="8"/>
        <v>6</v>
      </c>
      <c r="E48" s="88">
        <v>4</v>
      </c>
      <c r="F48" s="86"/>
      <c r="G48" s="86">
        <v>2</v>
      </c>
      <c r="H48" s="89"/>
      <c r="I48" s="90"/>
      <c r="J48" s="86">
        <v>6</v>
      </c>
      <c r="K48" s="89"/>
    </row>
    <row r="49" spans="1:11" s="2" customFormat="1" ht="15">
      <c r="A49" s="103">
        <v>14</v>
      </c>
      <c r="B49" s="119" t="s">
        <v>91</v>
      </c>
      <c r="C49" s="120">
        <f>SUM(C50)</f>
        <v>2</v>
      </c>
      <c r="D49" s="121">
        <f t="shared" si="8"/>
        <v>0</v>
      </c>
      <c r="E49" s="122">
        <f aca="true" t="shared" si="14" ref="E49:K49">SUM(E50)</f>
        <v>0</v>
      </c>
      <c r="F49" s="120">
        <f t="shared" si="14"/>
        <v>0</v>
      </c>
      <c r="G49" s="120">
        <f t="shared" si="14"/>
        <v>0</v>
      </c>
      <c r="H49" s="123">
        <f t="shared" si="14"/>
        <v>0</v>
      </c>
      <c r="I49" s="124">
        <f t="shared" si="14"/>
        <v>0</v>
      </c>
      <c r="J49" s="120">
        <f t="shared" si="14"/>
        <v>0</v>
      </c>
      <c r="K49" s="123">
        <f t="shared" si="14"/>
        <v>0</v>
      </c>
    </row>
    <row r="50" spans="1:11" ht="15">
      <c r="A50" s="84"/>
      <c r="B50" s="85" t="s">
        <v>54</v>
      </c>
      <c r="C50" s="86">
        <v>2</v>
      </c>
      <c r="D50" s="125">
        <f t="shared" si="8"/>
        <v>0</v>
      </c>
      <c r="E50" s="88"/>
      <c r="F50" s="86"/>
      <c r="G50" s="86"/>
      <c r="H50" s="89"/>
      <c r="I50" s="90"/>
      <c r="J50" s="86"/>
      <c r="K50" s="89"/>
    </row>
    <row r="51" spans="1:11" ht="15">
      <c r="A51" s="52">
        <v>15</v>
      </c>
      <c r="B51" s="65" t="s">
        <v>9</v>
      </c>
      <c r="C51" s="66">
        <f>SUM(C52:C54)</f>
        <v>186.37</v>
      </c>
      <c r="D51" s="99">
        <f t="shared" si="8"/>
        <v>42.870000000000005</v>
      </c>
      <c r="E51" s="68">
        <f aca="true" t="shared" si="15" ref="E51:K51">SUM(E52:E54)</f>
        <v>8.57</v>
      </c>
      <c r="F51" s="66">
        <f t="shared" si="15"/>
        <v>0</v>
      </c>
      <c r="G51" s="66">
        <f t="shared" si="15"/>
        <v>28.3</v>
      </c>
      <c r="H51" s="69">
        <f t="shared" si="15"/>
        <v>6</v>
      </c>
      <c r="I51" s="70">
        <f t="shared" si="15"/>
        <v>2.37</v>
      </c>
      <c r="J51" s="66">
        <f t="shared" si="15"/>
        <v>36</v>
      </c>
      <c r="K51" s="69">
        <f t="shared" si="15"/>
        <v>4.5</v>
      </c>
    </row>
    <row r="52" spans="1:11" ht="15">
      <c r="A52" s="126"/>
      <c r="B52" s="72" t="s">
        <v>51</v>
      </c>
      <c r="C52" s="73">
        <v>0.37</v>
      </c>
      <c r="D52" s="105">
        <f t="shared" si="8"/>
        <v>1.87</v>
      </c>
      <c r="E52" s="75">
        <f>0.37+0.5+1</f>
        <v>1.87</v>
      </c>
      <c r="F52" s="73"/>
      <c r="G52" s="73"/>
      <c r="H52" s="76"/>
      <c r="I52" s="77">
        <v>0.37</v>
      </c>
      <c r="J52" s="73"/>
      <c r="K52" s="76">
        <v>1.5</v>
      </c>
    </row>
    <row r="53" spans="1:11" ht="15">
      <c r="A53" s="78"/>
      <c r="B53" s="79" t="s">
        <v>54</v>
      </c>
      <c r="C53" s="80">
        <v>34.2</v>
      </c>
      <c r="D53" s="74">
        <f t="shared" si="8"/>
        <v>15.5</v>
      </c>
      <c r="E53" s="81">
        <v>4.7</v>
      </c>
      <c r="F53" s="80"/>
      <c r="G53" s="80">
        <v>4.8</v>
      </c>
      <c r="H53" s="82">
        <v>6</v>
      </c>
      <c r="I53" s="83"/>
      <c r="J53" s="80">
        <v>12.5</v>
      </c>
      <c r="K53" s="82">
        <v>3</v>
      </c>
    </row>
    <row r="54" spans="1:11" ht="15">
      <c r="A54" s="84"/>
      <c r="B54" s="85" t="s">
        <v>56</v>
      </c>
      <c r="C54" s="86">
        <v>151.8</v>
      </c>
      <c r="D54" s="87">
        <f t="shared" si="8"/>
        <v>25.5</v>
      </c>
      <c r="E54" s="88">
        <v>2</v>
      </c>
      <c r="F54" s="86"/>
      <c r="G54" s="86">
        <v>23.5</v>
      </c>
      <c r="H54" s="89"/>
      <c r="I54" s="90">
        <v>2</v>
      </c>
      <c r="J54" s="86">
        <v>23.5</v>
      </c>
      <c r="K54" s="89"/>
    </row>
    <row r="55" spans="1:11" s="2" customFormat="1" ht="15">
      <c r="A55" s="52">
        <v>16</v>
      </c>
      <c r="B55" s="65" t="s">
        <v>10</v>
      </c>
      <c r="C55" s="66">
        <f>SUM(C56:C56)</f>
        <v>0</v>
      </c>
      <c r="D55" s="69">
        <f t="shared" si="8"/>
        <v>0.1</v>
      </c>
      <c r="E55" s="68">
        <f aca="true" t="shared" si="16" ref="E55:K55">SUM(E56:E56)</f>
        <v>0.1</v>
      </c>
      <c r="F55" s="66">
        <f t="shared" si="16"/>
        <v>0</v>
      </c>
      <c r="G55" s="66">
        <f t="shared" si="16"/>
        <v>0</v>
      </c>
      <c r="H55" s="69">
        <f t="shared" si="16"/>
        <v>0</v>
      </c>
      <c r="I55" s="70">
        <f t="shared" si="16"/>
        <v>0</v>
      </c>
      <c r="J55" s="66">
        <f t="shared" si="16"/>
        <v>0.1</v>
      </c>
      <c r="K55" s="69">
        <f t="shared" si="16"/>
        <v>0</v>
      </c>
    </row>
    <row r="56" spans="1:11" s="2" customFormat="1" ht="15">
      <c r="A56" s="103"/>
      <c r="B56" s="104" t="s">
        <v>51</v>
      </c>
      <c r="C56" s="120"/>
      <c r="D56" s="127">
        <f t="shared" si="8"/>
        <v>0.1</v>
      </c>
      <c r="E56" s="106">
        <v>0.1</v>
      </c>
      <c r="F56" s="107"/>
      <c r="G56" s="107"/>
      <c r="H56" s="108"/>
      <c r="I56" s="109"/>
      <c r="J56" s="107">
        <v>0.1</v>
      </c>
      <c r="K56" s="108"/>
    </row>
    <row r="57" spans="1:11" s="2" customFormat="1" ht="15">
      <c r="A57" s="52">
        <v>17</v>
      </c>
      <c r="B57" s="65" t="s">
        <v>11</v>
      </c>
      <c r="C57" s="66">
        <f>SUM(C58:C58)</f>
        <v>0</v>
      </c>
      <c r="D57" s="99">
        <f>SUM(E57:H57)</f>
        <v>1</v>
      </c>
      <c r="E57" s="68">
        <f aca="true" t="shared" si="17" ref="E57:K57">SUM(E58:E58)</f>
        <v>1</v>
      </c>
      <c r="F57" s="66">
        <f t="shared" si="17"/>
        <v>0</v>
      </c>
      <c r="G57" s="66">
        <f t="shared" si="17"/>
        <v>0</v>
      </c>
      <c r="H57" s="69">
        <f t="shared" si="17"/>
        <v>0</v>
      </c>
      <c r="I57" s="70">
        <f t="shared" si="17"/>
        <v>0</v>
      </c>
      <c r="J57" s="66">
        <f t="shared" si="17"/>
        <v>1</v>
      </c>
      <c r="K57" s="69">
        <f t="shared" si="17"/>
        <v>0</v>
      </c>
    </row>
    <row r="58" spans="1:11" ht="15">
      <c r="A58" s="78"/>
      <c r="B58" s="79" t="s">
        <v>54</v>
      </c>
      <c r="C58" s="80"/>
      <c r="D58" s="74">
        <f>SUM(E58:H58)</f>
        <v>1</v>
      </c>
      <c r="E58" s="81">
        <v>1</v>
      </c>
      <c r="F58" s="80"/>
      <c r="G58" s="80"/>
      <c r="H58" s="82"/>
      <c r="I58" s="83"/>
      <c r="J58" s="80">
        <v>1</v>
      </c>
      <c r="K58" s="82"/>
    </row>
    <row r="59" spans="1:11" ht="15">
      <c r="A59" s="52">
        <v>18</v>
      </c>
      <c r="B59" s="65" t="s">
        <v>61</v>
      </c>
      <c r="C59" s="66">
        <f>SUM(C60)</f>
        <v>0</v>
      </c>
      <c r="D59" s="99">
        <f t="shared" si="8"/>
        <v>0.05</v>
      </c>
      <c r="E59" s="68">
        <f aca="true" t="shared" si="18" ref="E59:K59">SUM(E60)</f>
        <v>0.05</v>
      </c>
      <c r="F59" s="66">
        <f t="shared" si="18"/>
        <v>0</v>
      </c>
      <c r="G59" s="66">
        <f t="shared" si="18"/>
        <v>0</v>
      </c>
      <c r="H59" s="69">
        <f t="shared" si="18"/>
        <v>0</v>
      </c>
      <c r="I59" s="70">
        <f t="shared" si="18"/>
        <v>0</v>
      </c>
      <c r="J59" s="66">
        <f t="shared" si="18"/>
        <v>0.05</v>
      </c>
      <c r="K59" s="69">
        <f t="shared" si="18"/>
        <v>0</v>
      </c>
    </row>
    <row r="60" spans="1:11" ht="15">
      <c r="A60" s="84"/>
      <c r="B60" s="85" t="s">
        <v>56</v>
      </c>
      <c r="C60" s="86"/>
      <c r="D60" s="87">
        <f>SUM(E60:H60)</f>
        <v>0.05</v>
      </c>
      <c r="E60" s="88">
        <v>0.05</v>
      </c>
      <c r="F60" s="86"/>
      <c r="G60" s="86"/>
      <c r="H60" s="89"/>
      <c r="I60" s="90"/>
      <c r="J60" s="86">
        <v>0.05</v>
      </c>
      <c r="K60" s="89"/>
    </row>
    <row r="61" spans="1:11" ht="15">
      <c r="A61" s="52">
        <v>19</v>
      </c>
      <c r="B61" s="65" t="s">
        <v>62</v>
      </c>
      <c r="C61" s="66">
        <f>SUM(C62:C65)</f>
        <v>0</v>
      </c>
      <c r="D61" s="69">
        <f>SUM(E61:H61)</f>
        <v>4.7</v>
      </c>
      <c r="E61" s="70">
        <f>SUM(E62:E65)</f>
        <v>4.7</v>
      </c>
      <c r="F61" s="66">
        <f aca="true" t="shared" si="19" ref="F61:K61">SUM(F62:F65)</f>
        <v>0</v>
      </c>
      <c r="G61" s="66">
        <f t="shared" si="19"/>
        <v>0</v>
      </c>
      <c r="H61" s="69">
        <f t="shared" si="19"/>
        <v>0</v>
      </c>
      <c r="I61" s="70">
        <f t="shared" si="19"/>
        <v>0</v>
      </c>
      <c r="J61" s="66">
        <f t="shared" si="19"/>
        <v>2.7</v>
      </c>
      <c r="K61" s="69">
        <f t="shared" si="19"/>
        <v>2</v>
      </c>
    </row>
    <row r="62" spans="1:11" ht="15">
      <c r="A62" s="126"/>
      <c r="B62" s="72" t="s">
        <v>52</v>
      </c>
      <c r="C62" s="73"/>
      <c r="D62" s="82">
        <f t="shared" si="8"/>
        <v>2</v>
      </c>
      <c r="E62" s="77">
        <v>2</v>
      </c>
      <c r="F62" s="73"/>
      <c r="G62" s="73"/>
      <c r="H62" s="76"/>
      <c r="I62" s="77"/>
      <c r="J62" s="73"/>
      <c r="K62" s="76">
        <v>2</v>
      </c>
    </row>
    <row r="63" spans="1:11" ht="15">
      <c r="A63" s="78"/>
      <c r="B63" s="79" t="s">
        <v>54</v>
      </c>
      <c r="C63" s="80"/>
      <c r="D63" s="76">
        <f t="shared" si="8"/>
        <v>2.2</v>
      </c>
      <c r="E63" s="83">
        <v>2.2</v>
      </c>
      <c r="F63" s="80"/>
      <c r="G63" s="80"/>
      <c r="H63" s="82"/>
      <c r="I63" s="83"/>
      <c r="J63" s="80">
        <v>2.2</v>
      </c>
      <c r="K63" s="82"/>
    </row>
    <row r="64" spans="1:11" ht="15">
      <c r="A64" s="129"/>
      <c r="B64" s="117" t="s">
        <v>56</v>
      </c>
      <c r="C64" s="112"/>
      <c r="D64" s="82">
        <f t="shared" si="8"/>
        <v>0</v>
      </c>
      <c r="E64" s="116"/>
      <c r="F64" s="112"/>
      <c r="G64" s="112"/>
      <c r="H64" s="82"/>
      <c r="I64" s="116"/>
      <c r="J64" s="112"/>
      <c r="K64" s="82"/>
    </row>
    <row r="65" spans="1:11" ht="15">
      <c r="A65" s="110"/>
      <c r="B65" s="117" t="s">
        <v>57</v>
      </c>
      <c r="C65" s="112"/>
      <c r="D65" s="195">
        <f>SUM(E65:H65)</f>
        <v>0.5</v>
      </c>
      <c r="E65" s="116">
        <v>0.5</v>
      </c>
      <c r="F65" s="112"/>
      <c r="G65" s="112"/>
      <c r="H65" s="115"/>
      <c r="I65" s="116"/>
      <c r="J65" s="112">
        <v>0.5</v>
      </c>
      <c r="K65" s="115"/>
    </row>
    <row r="66" spans="1:11" ht="15">
      <c r="A66" s="52">
        <v>20</v>
      </c>
      <c r="B66" s="65" t="s">
        <v>98</v>
      </c>
      <c r="C66" s="53">
        <f>SUM(C67)</f>
        <v>0</v>
      </c>
      <c r="D66" s="54">
        <f>SUM(D67)</f>
        <v>0.05</v>
      </c>
      <c r="E66" s="55">
        <f aca="true" t="shared" si="20" ref="E66:K66">SUM(E67)</f>
        <v>0.05</v>
      </c>
      <c r="F66" s="53">
        <f t="shared" si="20"/>
        <v>0</v>
      </c>
      <c r="G66" s="53">
        <f t="shared" si="20"/>
        <v>0</v>
      </c>
      <c r="H66" s="56">
        <f t="shared" si="20"/>
        <v>0</v>
      </c>
      <c r="I66" s="57">
        <f t="shared" si="20"/>
        <v>0</v>
      </c>
      <c r="J66" s="53">
        <f t="shared" si="20"/>
        <v>0.05</v>
      </c>
      <c r="K66" s="56">
        <f t="shared" si="20"/>
        <v>0</v>
      </c>
    </row>
    <row r="67" spans="1:11" ht="15.75" thickBot="1">
      <c r="A67" s="58"/>
      <c r="B67" s="59" t="s">
        <v>56</v>
      </c>
      <c r="C67" s="60"/>
      <c r="D67" s="61">
        <f>SUM(E67:H67)</f>
        <v>0.05</v>
      </c>
      <c r="E67" s="62">
        <v>0.05</v>
      </c>
      <c r="F67" s="60"/>
      <c r="G67" s="60"/>
      <c r="H67" s="63"/>
      <c r="I67" s="64"/>
      <c r="J67" s="60">
        <v>0.05</v>
      </c>
      <c r="K67" s="63"/>
    </row>
    <row r="68" spans="1:11" s="12" customFormat="1" ht="15">
      <c r="A68" s="211" t="s">
        <v>76</v>
      </c>
      <c r="B68" s="212"/>
      <c r="C68" s="148">
        <f>C11+C18+C24+C31+C33+C37+C40+C42+C45+C47+C49+C51+C55+C57+C59+C61+C66+C16+C27+C29</f>
        <v>804.225</v>
      </c>
      <c r="D68" s="148">
        <f aca="true" t="shared" si="21" ref="D68:K68">D11+D18+D24+D31+D33+D37+D40+D42+D45+D47+D49+D51+D55+D57+D59+D61+D66+D16+D27+D29</f>
        <v>396.62500000000006</v>
      </c>
      <c r="E68" s="148">
        <f t="shared" si="21"/>
        <v>172.57499999999996</v>
      </c>
      <c r="F68" s="148">
        <f t="shared" si="21"/>
        <v>0</v>
      </c>
      <c r="G68" s="148">
        <f t="shared" si="21"/>
        <v>214.05</v>
      </c>
      <c r="H68" s="205">
        <f t="shared" si="21"/>
        <v>10</v>
      </c>
      <c r="I68" s="204">
        <f t="shared" si="21"/>
        <v>21.575</v>
      </c>
      <c r="J68" s="148">
        <f t="shared" si="21"/>
        <v>293.45</v>
      </c>
      <c r="K68" s="201">
        <f t="shared" si="21"/>
        <v>81.6</v>
      </c>
    </row>
    <row r="69" spans="1:11" ht="15">
      <c r="A69" s="13"/>
      <c r="B69" s="131" t="s">
        <v>51</v>
      </c>
      <c r="C69" s="132">
        <f>C12+C19+C52+C56</f>
        <v>0.995</v>
      </c>
      <c r="D69" s="133">
        <f aca="true" t="shared" si="22" ref="D69:K69">D12+D19+D52+D56</f>
        <v>7.595</v>
      </c>
      <c r="E69" s="134">
        <f t="shared" si="22"/>
        <v>7.595</v>
      </c>
      <c r="F69" s="135">
        <f t="shared" si="22"/>
        <v>0</v>
      </c>
      <c r="G69" s="135">
        <f t="shared" si="22"/>
        <v>0</v>
      </c>
      <c r="H69" s="136">
        <f t="shared" si="22"/>
        <v>0</v>
      </c>
      <c r="I69" s="137">
        <f t="shared" si="22"/>
        <v>0.995</v>
      </c>
      <c r="J69" s="132">
        <f t="shared" si="22"/>
        <v>1.1</v>
      </c>
      <c r="K69" s="138">
        <f t="shared" si="22"/>
        <v>5.5</v>
      </c>
    </row>
    <row r="70" spans="1:11" ht="15">
      <c r="A70" s="17"/>
      <c r="B70" s="131" t="s">
        <v>52</v>
      </c>
      <c r="C70" s="135">
        <f>C20+C62</f>
        <v>0</v>
      </c>
      <c r="D70" s="139">
        <f>SUM(E70:H70)</f>
        <v>9</v>
      </c>
      <c r="E70" s="140">
        <f aca="true" t="shared" si="23" ref="E70:K70">E20+E62</f>
        <v>9</v>
      </c>
      <c r="F70" s="141">
        <f t="shared" si="23"/>
        <v>0</v>
      </c>
      <c r="G70" s="141">
        <f t="shared" si="23"/>
        <v>0</v>
      </c>
      <c r="H70" s="142">
        <f t="shared" si="23"/>
        <v>0</v>
      </c>
      <c r="I70" s="140">
        <f t="shared" si="23"/>
        <v>0</v>
      </c>
      <c r="J70" s="141">
        <f t="shared" si="23"/>
        <v>0</v>
      </c>
      <c r="K70" s="142">
        <f t="shared" si="23"/>
        <v>9</v>
      </c>
    </row>
    <row r="71" spans="1:11" ht="15">
      <c r="A71" s="17"/>
      <c r="B71" s="131" t="s">
        <v>53</v>
      </c>
      <c r="C71" s="141"/>
      <c r="D71" s="139">
        <f>SUM(E71:H71)</f>
        <v>0</v>
      </c>
      <c r="E71" s="140"/>
      <c r="F71" s="141"/>
      <c r="G71" s="141"/>
      <c r="H71" s="142"/>
      <c r="I71" s="140"/>
      <c r="J71" s="141"/>
      <c r="K71" s="142"/>
    </row>
    <row r="72" spans="1:11" ht="15">
      <c r="A72" s="17"/>
      <c r="B72" s="131" t="s">
        <v>54</v>
      </c>
      <c r="C72" s="141">
        <f>C13+C21+C25+C32+C34+C38+C41+C43+C46+C48+C50+C53+C58+C63+C28+C30</f>
        <v>161.7</v>
      </c>
      <c r="D72" s="139">
        <f aca="true" t="shared" si="24" ref="D72:K72">D13+D21+D25+D32+D34+D38+D41+D43+D46+D48+D50+D53+D58+D63+D28+D30</f>
        <v>157.2</v>
      </c>
      <c r="E72" s="140">
        <f t="shared" si="24"/>
        <v>93.9</v>
      </c>
      <c r="F72" s="141">
        <f t="shared" si="24"/>
        <v>0</v>
      </c>
      <c r="G72" s="141">
        <f t="shared" si="24"/>
        <v>53.3</v>
      </c>
      <c r="H72" s="142">
        <f t="shared" si="24"/>
        <v>10</v>
      </c>
      <c r="I72" s="202">
        <f t="shared" si="24"/>
        <v>3</v>
      </c>
      <c r="J72" s="141">
        <f t="shared" si="24"/>
        <v>127.2</v>
      </c>
      <c r="K72" s="142">
        <f t="shared" si="24"/>
        <v>27</v>
      </c>
    </row>
    <row r="73" spans="1:11" ht="15">
      <c r="A73" s="17"/>
      <c r="B73" s="131" t="s">
        <v>56</v>
      </c>
      <c r="C73" s="143">
        <f>C14+C22+C54+C60+C64+C67+C16+C26+C35</f>
        <v>641.5300000000001</v>
      </c>
      <c r="D73" s="144">
        <f aca="true" t="shared" si="25" ref="D73:K73">D14+D22+D54+D60+D64+D67+D16+D26+D35</f>
        <v>188.83000000000004</v>
      </c>
      <c r="E73" s="189">
        <f t="shared" si="25"/>
        <v>28.080000000000002</v>
      </c>
      <c r="F73" s="143">
        <f t="shared" si="25"/>
        <v>0</v>
      </c>
      <c r="G73" s="143">
        <f t="shared" si="25"/>
        <v>160.75</v>
      </c>
      <c r="H73" s="144">
        <f t="shared" si="25"/>
        <v>0</v>
      </c>
      <c r="I73" s="189">
        <f t="shared" si="25"/>
        <v>17.58</v>
      </c>
      <c r="J73" s="143">
        <f t="shared" si="25"/>
        <v>161.15000000000003</v>
      </c>
      <c r="K73" s="144">
        <f t="shared" si="25"/>
        <v>10.1</v>
      </c>
    </row>
    <row r="74" spans="1:11" ht="15.75" thickBot="1">
      <c r="A74" s="17"/>
      <c r="B74" s="131" t="s">
        <v>57</v>
      </c>
      <c r="C74" s="141">
        <f>C15+C23+C36+C39+C44+C65</f>
        <v>0</v>
      </c>
      <c r="D74" s="139">
        <f aca="true" t="shared" si="26" ref="D74:K74">D15+D23+D36+D39+D44+D65</f>
        <v>34</v>
      </c>
      <c r="E74" s="145">
        <f t="shared" si="26"/>
        <v>34</v>
      </c>
      <c r="F74" s="146">
        <f t="shared" si="26"/>
        <v>0</v>
      </c>
      <c r="G74" s="146">
        <f t="shared" si="26"/>
        <v>0</v>
      </c>
      <c r="H74" s="147">
        <f t="shared" si="26"/>
        <v>0</v>
      </c>
      <c r="I74" s="203">
        <f t="shared" si="26"/>
        <v>0</v>
      </c>
      <c r="J74" s="146">
        <f t="shared" si="26"/>
        <v>4</v>
      </c>
      <c r="K74" s="147">
        <f t="shared" si="26"/>
        <v>30</v>
      </c>
    </row>
    <row r="75" spans="1:11" ht="12.75">
      <c r="A75" s="208" t="s">
        <v>50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10"/>
    </row>
    <row r="76" spans="1:11" s="2" customFormat="1" ht="15">
      <c r="A76" s="71">
        <v>1</v>
      </c>
      <c r="B76" s="149" t="s">
        <v>12</v>
      </c>
      <c r="C76" s="128">
        <f>SUM(C77:C82)</f>
        <v>767.9</v>
      </c>
      <c r="D76" s="150">
        <f aca="true" t="shared" si="27" ref="D76:D209">SUM(E76:H76)</f>
        <v>142.5</v>
      </c>
      <c r="E76" s="151">
        <f aca="true" t="shared" si="28" ref="E76:K76">SUM(E77:E82)</f>
        <v>104</v>
      </c>
      <c r="F76" s="128">
        <f t="shared" si="28"/>
        <v>0</v>
      </c>
      <c r="G76" s="128">
        <f t="shared" si="28"/>
        <v>33.5</v>
      </c>
      <c r="H76" s="121">
        <f t="shared" si="28"/>
        <v>5</v>
      </c>
      <c r="I76" s="151">
        <f t="shared" si="28"/>
        <v>14.5</v>
      </c>
      <c r="J76" s="128">
        <f t="shared" si="28"/>
        <v>117</v>
      </c>
      <c r="K76" s="121">
        <f t="shared" si="28"/>
        <v>11</v>
      </c>
    </row>
    <row r="77" spans="1:11" ht="15">
      <c r="A77" s="78"/>
      <c r="B77" s="79" t="s">
        <v>51</v>
      </c>
      <c r="C77" s="80">
        <v>3.3</v>
      </c>
      <c r="D77" s="105">
        <f t="shared" si="27"/>
        <v>15.3</v>
      </c>
      <c r="E77" s="81">
        <f>1.5+1.8+5+5+2</f>
        <v>15.3</v>
      </c>
      <c r="F77" s="80"/>
      <c r="G77" s="80"/>
      <c r="H77" s="82"/>
      <c r="I77" s="81">
        <v>3.3</v>
      </c>
      <c r="J77" s="80">
        <v>5</v>
      </c>
      <c r="K77" s="82">
        <v>7</v>
      </c>
    </row>
    <row r="78" spans="1:11" ht="15">
      <c r="A78" s="78"/>
      <c r="B78" s="79" t="s">
        <v>52</v>
      </c>
      <c r="C78" s="80">
        <v>50</v>
      </c>
      <c r="D78" s="74">
        <f>SUM(E78:H78)</f>
        <v>12</v>
      </c>
      <c r="E78" s="81">
        <v>12</v>
      </c>
      <c r="F78" s="80"/>
      <c r="G78" s="80"/>
      <c r="H78" s="82"/>
      <c r="I78" s="81"/>
      <c r="J78" s="80">
        <v>12</v>
      </c>
      <c r="K78" s="82"/>
    </row>
    <row r="79" spans="1:11" ht="15">
      <c r="A79" s="78"/>
      <c r="B79" s="79" t="s">
        <v>53</v>
      </c>
      <c r="C79" s="80"/>
      <c r="D79" s="74">
        <f t="shared" si="27"/>
        <v>14</v>
      </c>
      <c r="E79" s="81">
        <v>14</v>
      </c>
      <c r="F79" s="80"/>
      <c r="G79" s="80"/>
      <c r="H79" s="82"/>
      <c r="I79" s="81"/>
      <c r="J79" s="80">
        <v>14</v>
      </c>
      <c r="K79" s="82"/>
    </row>
    <row r="80" spans="1:11" ht="15">
      <c r="A80" s="78"/>
      <c r="B80" s="79" t="s">
        <v>54</v>
      </c>
      <c r="C80" s="80">
        <v>2</v>
      </c>
      <c r="D80" s="74">
        <f t="shared" si="27"/>
        <v>40</v>
      </c>
      <c r="E80" s="81">
        <v>33.5</v>
      </c>
      <c r="F80" s="80"/>
      <c r="G80" s="80">
        <v>1.5</v>
      </c>
      <c r="H80" s="82">
        <v>5</v>
      </c>
      <c r="I80" s="81">
        <v>2</v>
      </c>
      <c r="J80" s="80">
        <v>34</v>
      </c>
      <c r="K80" s="82">
        <v>4</v>
      </c>
    </row>
    <row r="81" spans="1:11" ht="15">
      <c r="A81" s="78"/>
      <c r="B81" s="152" t="s">
        <v>56</v>
      </c>
      <c r="C81" s="80">
        <v>162.6</v>
      </c>
      <c r="D81" s="74">
        <f t="shared" si="27"/>
        <v>36.2</v>
      </c>
      <c r="E81" s="81">
        <v>9.2</v>
      </c>
      <c r="F81" s="80"/>
      <c r="G81" s="80">
        <v>27</v>
      </c>
      <c r="H81" s="82"/>
      <c r="I81" s="81">
        <v>9.2</v>
      </c>
      <c r="J81" s="80">
        <v>27</v>
      </c>
      <c r="K81" s="82"/>
    </row>
    <row r="82" spans="1:11" ht="15">
      <c r="A82" s="84"/>
      <c r="B82" s="85" t="s">
        <v>57</v>
      </c>
      <c r="C82" s="86">
        <v>550</v>
      </c>
      <c r="D82" s="87">
        <f t="shared" si="27"/>
        <v>25</v>
      </c>
      <c r="E82" s="88">
        <v>20</v>
      </c>
      <c r="F82" s="86"/>
      <c r="G82" s="86">
        <v>5</v>
      </c>
      <c r="H82" s="89"/>
      <c r="I82" s="88"/>
      <c r="J82" s="86">
        <v>25</v>
      </c>
      <c r="K82" s="89"/>
    </row>
    <row r="83" spans="1:11" s="2" customFormat="1" ht="15">
      <c r="A83" s="52">
        <v>2</v>
      </c>
      <c r="B83" s="153" t="s">
        <v>13</v>
      </c>
      <c r="C83" s="66">
        <f>SUM(C84:C85)</f>
        <v>0</v>
      </c>
      <c r="D83" s="99">
        <f>SUM(E83:H83)</f>
        <v>18.85</v>
      </c>
      <c r="E83" s="68">
        <f aca="true" t="shared" si="29" ref="E83:K83">SUM(E84:E85)</f>
        <v>12.85</v>
      </c>
      <c r="F83" s="66">
        <f t="shared" si="29"/>
        <v>0</v>
      </c>
      <c r="G83" s="66">
        <f t="shared" si="29"/>
        <v>1</v>
      </c>
      <c r="H83" s="69">
        <f t="shared" si="29"/>
        <v>5</v>
      </c>
      <c r="I83" s="68">
        <f t="shared" si="29"/>
        <v>0</v>
      </c>
      <c r="J83" s="66">
        <f t="shared" si="29"/>
        <v>18.25</v>
      </c>
      <c r="K83" s="69">
        <f t="shared" si="29"/>
        <v>0.6</v>
      </c>
    </row>
    <row r="84" spans="1:11" ht="15">
      <c r="A84" s="78"/>
      <c r="B84" s="79" t="s">
        <v>54</v>
      </c>
      <c r="C84" s="80"/>
      <c r="D84" s="74">
        <f t="shared" si="27"/>
        <v>18.1</v>
      </c>
      <c r="E84" s="81">
        <v>12.1</v>
      </c>
      <c r="F84" s="80"/>
      <c r="G84" s="80">
        <v>1</v>
      </c>
      <c r="H84" s="82">
        <v>5</v>
      </c>
      <c r="I84" s="81"/>
      <c r="J84" s="80">
        <v>17.5</v>
      </c>
      <c r="K84" s="82">
        <v>0.6</v>
      </c>
    </row>
    <row r="85" spans="1:11" ht="15">
      <c r="A85" s="78"/>
      <c r="B85" s="152" t="s">
        <v>56</v>
      </c>
      <c r="C85" s="80"/>
      <c r="D85" s="74">
        <f t="shared" si="27"/>
        <v>0.75</v>
      </c>
      <c r="E85" s="81">
        <v>0.75</v>
      </c>
      <c r="F85" s="80"/>
      <c r="G85" s="80"/>
      <c r="H85" s="82"/>
      <c r="I85" s="81"/>
      <c r="J85" s="80">
        <v>0.75</v>
      </c>
      <c r="K85" s="82"/>
    </row>
    <row r="86" spans="1:11" ht="15">
      <c r="A86" s="52">
        <v>3</v>
      </c>
      <c r="B86" s="153" t="s">
        <v>97</v>
      </c>
      <c r="C86" s="66">
        <f>SUM(C87)</f>
        <v>0</v>
      </c>
      <c r="D86" s="69">
        <f>SUM(D87)</f>
        <v>3</v>
      </c>
      <c r="E86" s="70">
        <f aca="true" t="shared" si="30" ref="E86:K86">SUM(E87)</f>
        <v>3</v>
      </c>
      <c r="F86" s="66">
        <f t="shared" si="30"/>
        <v>0</v>
      </c>
      <c r="G86" s="66">
        <f t="shared" si="30"/>
        <v>0</v>
      </c>
      <c r="H86" s="69">
        <f t="shared" si="30"/>
        <v>0</v>
      </c>
      <c r="I86" s="70">
        <f t="shared" si="30"/>
        <v>0</v>
      </c>
      <c r="J86" s="66">
        <f t="shared" si="30"/>
        <v>3</v>
      </c>
      <c r="K86" s="69">
        <f t="shared" si="30"/>
        <v>0</v>
      </c>
    </row>
    <row r="87" spans="1:11" ht="15">
      <c r="A87" s="84"/>
      <c r="B87" s="154" t="s">
        <v>57</v>
      </c>
      <c r="C87" s="86"/>
      <c r="D87" s="87">
        <f>SUM(E87:H87)</f>
        <v>3</v>
      </c>
      <c r="E87" s="88">
        <v>3</v>
      </c>
      <c r="F87" s="86"/>
      <c r="G87" s="86"/>
      <c r="H87" s="89"/>
      <c r="I87" s="88"/>
      <c r="J87" s="86">
        <v>3</v>
      </c>
      <c r="K87" s="89"/>
    </row>
    <row r="88" spans="1:11" s="2" customFormat="1" ht="15">
      <c r="A88" s="52">
        <v>4</v>
      </c>
      <c r="B88" s="153" t="s">
        <v>14</v>
      </c>
      <c r="C88" s="66">
        <f>SUM(C89:C94)</f>
        <v>0</v>
      </c>
      <c r="D88" s="99">
        <f>SUM(E88:H88)</f>
        <v>1309</v>
      </c>
      <c r="E88" s="68">
        <f aca="true" t="shared" si="31" ref="E88:K88">SUM(E89:E94)</f>
        <v>1309</v>
      </c>
      <c r="F88" s="66">
        <f t="shared" si="31"/>
        <v>0</v>
      </c>
      <c r="G88" s="66">
        <f t="shared" si="31"/>
        <v>0</v>
      </c>
      <c r="H88" s="69">
        <f t="shared" si="31"/>
        <v>0</v>
      </c>
      <c r="I88" s="68">
        <f>SUM(I89:I94)</f>
        <v>0</v>
      </c>
      <c r="J88" s="66">
        <f t="shared" si="31"/>
        <v>1294</v>
      </c>
      <c r="K88" s="69">
        <f t="shared" si="31"/>
        <v>15</v>
      </c>
    </row>
    <row r="89" spans="1:11" ht="15">
      <c r="A89" s="78"/>
      <c r="B89" s="79" t="s">
        <v>51</v>
      </c>
      <c r="C89" s="80"/>
      <c r="D89" s="74">
        <f t="shared" si="27"/>
        <v>69</v>
      </c>
      <c r="E89" s="81">
        <f>15+40+10+2+2</f>
        <v>69</v>
      </c>
      <c r="F89" s="80"/>
      <c r="G89" s="80"/>
      <c r="H89" s="82"/>
      <c r="I89" s="81"/>
      <c r="J89" s="80">
        <f>40+10+4</f>
        <v>54</v>
      </c>
      <c r="K89" s="82">
        <v>15</v>
      </c>
    </row>
    <row r="90" spans="1:11" ht="15">
      <c r="A90" s="78"/>
      <c r="B90" s="79" t="s">
        <v>52</v>
      </c>
      <c r="C90" s="80"/>
      <c r="D90" s="74">
        <f t="shared" si="27"/>
        <v>200</v>
      </c>
      <c r="E90" s="81">
        <v>200</v>
      </c>
      <c r="F90" s="80"/>
      <c r="G90" s="80"/>
      <c r="H90" s="82"/>
      <c r="I90" s="81"/>
      <c r="J90" s="80">
        <v>200</v>
      </c>
      <c r="K90" s="82"/>
    </row>
    <row r="91" spans="1:11" ht="15">
      <c r="A91" s="78"/>
      <c r="B91" s="79" t="s">
        <v>53</v>
      </c>
      <c r="C91" s="80"/>
      <c r="D91" s="74">
        <f t="shared" si="27"/>
        <v>100</v>
      </c>
      <c r="E91" s="81">
        <v>100</v>
      </c>
      <c r="F91" s="80"/>
      <c r="G91" s="80"/>
      <c r="H91" s="82"/>
      <c r="I91" s="81"/>
      <c r="J91" s="80">
        <v>100</v>
      </c>
      <c r="K91" s="82"/>
    </row>
    <row r="92" spans="1:11" ht="15">
      <c r="A92" s="78"/>
      <c r="B92" s="79" t="s">
        <v>54</v>
      </c>
      <c r="C92" s="80"/>
      <c r="D92" s="74">
        <f t="shared" si="27"/>
        <v>790</v>
      </c>
      <c r="E92" s="81">
        <v>790</v>
      </c>
      <c r="F92" s="80"/>
      <c r="G92" s="80"/>
      <c r="H92" s="82"/>
      <c r="I92" s="81"/>
      <c r="J92" s="80">
        <v>790</v>
      </c>
      <c r="K92" s="82"/>
    </row>
    <row r="93" spans="1:11" ht="15">
      <c r="A93" s="78"/>
      <c r="B93" s="152" t="s">
        <v>56</v>
      </c>
      <c r="C93" s="80"/>
      <c r="D93" s="74">
        <f t="shared" si="27"/>
        <v>130</v>
      </c>
      <c r="E93" s="81">
        <v>130</v>
      </c>
      <c r="F93" s="80"/>
      <c r="G93" s="80"/>
      <c r="H93" s="82"/>
      <c r="I93" s="81"/>
      <c r="J93" s="80">
        <v>130</v>
      </c>
      <c r="K93" s="82"/>
    </row>
    <row r="94" spans="1:11" ht="15">
      <c r="A94" s="84"/>
      <c r="B94" s="85" t="s">
        <v>57</v>
      </c>
      <c r="C94" s="86"/>
      <c r="D94" s="87">
        <f t="shared" si="27"/>
        <v>20</v>
      </c>
      <c r="E94" s="88">
        <v>20</v>
      </c>
      <c r="F94" s="86"/>
      <c r="G94" s="86"/>
      <c r="H94" s="89"/>
      <c r="I94" s="88"/>
      <c r="J94" s="86">
        <v>20</v>
      </c>
      <c r="K94" s="89"/>
    </row>
    <row r="95" spans="1:11" ht="15">
      <c r="A95" s="103">
        <v>5</v>
      </c>
      <c r="B95" s="155" t="s">
        <v>92</v>
      </c>
      <c r="C95" s="120">
        <f>SUM(C96)</f>
        <v>0</v>
      </c>
      <c r="D95" s="156">
        <f t="shared" si="27"/>
        <v>6</v>
      </c>
      <c r="E95" s="122">
        <f aca="true" t="shared" si="32" ref="E95:K95">SUM(E96)</f>
        <v>6</v>
      </c>
      <c r="F95" s="120">
        <f t="shared" si="32"/>
        <v>0</v>
      </c>
      <c r="G95" s="120">
        <f t="shared" si="32"/>
        <v>0</v>
      </c>
      <c r="H95" s="123">
        <f t="shared" si="32"/>
        <v>0</v>
      </c>
      <c r="I95" s="122">
        <f t="shared" si="32"/>
        <v>0</v>
      </c>
      <c r="J95" s="120">
        <f t="shared" si="32"/>
        <v>6</v>
      </c>
      <c r="K95" s="123">
        <f t="shared" si="32"/>
        <v>0</v>
      </c>
    </row>
    <row r="96" spans="1:11" ht="15">
      <c r="A96" s="84"/>
      <c r="B96" s="157" t="s">
        <v>51</v>
      </c>
      <c r="C96" s="86"/>
      <c r="D96" s="87">
        <f t="shared" si="27"/>
        <v>6</v>
      </c>
      <c r="E96" s="88">
        <v>6</v>
      </c>
      <c r="F96" s="86"/>
      <c r="G96" s="86"/>
      <c r="H96" s="89"/>
      <c r="I96" s="88"/>
      <c r="J96" s="86">
        <v>6</v>
      </c>
      <c r="K96" s="89"/>
    </row>
    <row r="97" spans="1:11" s="2" customFormat="1" ht="15">
      <c r="A97" s="52">
        <v>6</v>
      </c>
      <c r="B97" s="153" t="s">
        <v>15</v>
      </c>
      <c r="C97" s="66">
        <f aca="true" t="shared" si="33" ref="C97:K97">SUM(C98:C99)</f>
        <v>0</v>
      </c>
      <c r="D97" s="99">
        <f t="shared" si="33"/>
        <v>31</v>
      </c>
      <c r="E97" s="68">
        <f t="shared" si="33"/>
        <v>31</v>
      </c>
      <c r="F97" s="66">
        <f t="shared" si="33"/>
        <v>0</v>
      </c>
      <c r="G97" s="66">
        <f t="shared" si="33"/>
        <v>0</v>
      </c>
      <c r="H97" s="69">
        <f t="shared" si="33"/>
        <v>0</v>
      </c>
      <c r="I97" s="68">
        <f t="shared" si="33"/>
        <v>0</v>
      </c>
      <c r="J97" s="66">
        <f t="shared" si="33"/>
        <v>31</v>
      </c>
      <c r="K97" s="69">
        <f t="shared" si="33"/>
        <v>0</v>
      </c>
    </row>
    <row r="98" spans="1:11" s="2" customFormat="1" ht="15">
      <c r="A98" s="103"/>
      <c r="B98" s="158" t="s">
        <v>52</v>
      </c>
      <c r="C98" s="107"/>
      <c r="D98" s="105">
        <f t="shared" si="27"/>
        <v>30</v>
      </c>
      <c r="E98" s="106">
        <v>30</v>
      </c>
      <c r="F98" s="107"/>
      <c r="G98" s="107"/>
      <c r="H98" s="108"/>
      <c r="I98" s="106"/>
      <c r="J98" s="107">
        <v>30</v>
      </c>
      <c r="K98" s="108"/>
    </row>
    <row r="99" spans="1:11" ht="15">
      <c r="A99" s="110"/>
      <c r="B99" s="117" t="s">
        <v>53</v>
      </c>
      <c r="C99" s="112"/>
      <c r="D99" s="113">
        <f t="shared" si="27"/>
        <v>1</v>
      </c>
      <c r="E99" s="114">
        <v>1</v>
      </c>
      <c r="F99" s="112"/>
      <c r="G99" s="112"/>
      <c r="H99" s="115"/>
      <c r="I99" s="114"/>
      <c r="J99" s="112">
        <v>1</v>
      </c>
      <c r="K99" s="115"/>
    </row>
    <row r="100" spans="1:11" s="2" customFormat="1" ht="15">
      <c r="A100" s="52">
        <v>7</v>
      </c>
      <c r="B100" s="153" t="s">
        <v>16</v>
      </c>
      <c r="C100" s="66">
        <f>SUM(C101:C106)</f>
        <v>0</v>
      </c>
      <c r="D100" s="99">
        <f>SUM(E100:H100)</f>
        <v>5330</v>
      </c>
      <c r="E100" s="68">
        <f aca="true" t="shared" si="34" ref="E100:J100">SUM(E101:E106)</f>
        <v>5130</v>
      </c>
      <c r="F100" s="66">
        <f t="shared" si="34"/>
        <v>200</v>
      </c>
      <c r="G100" s="66">
        <f t="shared" si="34"/>
        <v>0</v>
      </c>
      <c r="H100" s="69">
        <f t="shared" si="34"/>
        <v>0</v>
      </c>
      <c r="I100" s="68">
        <f t="shared" si="34"/>
        <v>0</v>
      </c>
      <c r="J100" s="66">
        <f t="shared" si="34"/>
        <v>5310</v>
      </c>
      <c r="K100" s="69">
        <f>SUM(K101:K106)</f>
        <v>20</v>
      </c>
    </row>
    <row r="101" spans="1:11" ht="15">
      <c r="A101" s="78"/>
      <c r="B101" s="79" t="s">
        <v>51</v>
      </c>
      <c r="C101" s="80"/>
      <c r="D101" s="74">
        <f>SUM(E101:H101)</f>
        <v>270</v>
      </c>
      <c r="E101" s="81">
        <v>270</v>
      </c>
      <c r="F101" s="80"/>
      <c r="G101" s="80"/>
      <c r="H101" s="82"/>
      <c r="I101" s="81"/>
      <c r="J101" s="80">
        <v>250</v>
      </c>
      <c r="K101" s="82">
        <v>20</v>
      </c>
    </row>
    <row r="102" spans="1:11" ht="15">
      <c r="A102" s="78"/>
      <c r="B102" s="79" t="s">
        <v>53</v>
      </c>
      <c r="C102" s="80"/>
      <c r="D102" s="74">
        <f>SUM(E102:H102)</f>
        <v>500</v>
      </c>
      <c r="E102" s="81">
        <v>300</v>
      </c>
      <c r="F102" s="80">
        <v>200</v>
      </c>
      <c r="G102" s="80"/>
      <c r="H102" s="82"/>
      <c r="I102" s="81"/>
      <c r="J102" s="80">
        <v>500</v>
      </c>
      <c r="K102" s="82"/>
    </row>
    <row r="103" spans="1:11" ht="15">
      <c r="A103" s="78"/>
      <c r="B103" s="79" t="s">
        <v>52</v>
      </c>
      <c r="C103" s="80"/>
      <c r="D103" s="74">
        <f>SUM(E103:H103)</f>
        <v>200</v>
      </c>
      <c r="E103" s="81">
        <v>200</v>
      </c>
      <c r="F103" s="80"/>
      <c r="G103" s="80"/>
      <c r="H103" s="82"/>
      <c r="I103" s="81"/>
      <c r="J103" s="80">
        <v>200</v>
      </c>
      <c r="K103" s="82"/>
    </row>
    <row r="104" spans="1:11" ht="15">
      <c r="A104" s="78"/>
      <c r="B104" s="79" t="s">
        <v>54</v>
      </c>
      <c r="C104" s="80"/>
      <c r="D104" s="74">
        <f t="shared" si="27"/>
        <v>100</v>
      </c>
      <c r="E104" s="81">
        <v>100</v>
      </c>
      <c r="F104" s="80"/>
      <c r="G104" s="80"/>
      <c r="H104" s="82"/>
      <c r="I104" s="81"/>
      <c r="J104" s="80">
        <v>100</v>
      </c>
      <c r="K104" s="82"/>
    </row>
    <row r="105" spans="1:11" ht="15">
      <c r="A105" s="78"/>
      <c r="B105" s="152" t="s">
        <v>56</v>
      </c>
      <c r="C105" s="80"/>
      <c r="D105" s="74">
        <f t="shared" si="27"/>
        <v>520</v>
      </c>
      <c r="E105" s="81">
        <v>520</v>
      </c>
      <c r="F105" s="80"/>
      <c r="G105" s="80"/>
      <c r="H105" s="82"/>
      <c r="I105" s="81"/>
      <c r="J105" s="80">
        <v>520</v>
      </c>
      <c r="K105" s="82"/>
    </row>
    <row r="106" spans="1:11" ht="15">
      <c r="A106" s="84"/>
      <c r="B106" s="154" t="s">
        <v>57</v>
      </c>
      <c r="C106" s="86"/>
      <c r="D106" s="87">
        <f t="shared" si="27"/>
        <v>3740</v>
      </c>
      <c r="E106" s="88">
        <v>3740</v>
      </c>
      <c r="F106" s="86"/>
      <c r="G106" s="86"/>
      <c r="H106" s="89"/>
      <c r="I106" s="88"/>
      <c r="J106" s="86">
        <v>3740</v>
      </c>
      <c r="K106" s="89"/>
    </row>
    <row r="107" spans="1:11" s="2" customFormat="1" ht="15">
      <c r="A107" s="52">
        <v>8</v>
      </c>
      <c r="B107" s="153" t="s">
        <v>17</v>
      </c>
      <c r="C107" s="66">
        <f>SUM(C108)</f>
        <v>0</v>
      </c>
      <c r="D107" s="99">
        <f t="shared" si="27"/>
        <v>500</v>
      </c>
      <c r="E107" s="68">
        <f aca="true" t="shared" si="35" ref="E107:K107">SUM(E108)</f>
        <v>500</v>
      </c>
      <c r="F107" s="66">
        <f t="shared" si="35"/>
        <v>0</v>
      </c>
      <c r="G107" s="66">
        <f t="shared" si="35"/>
        <v>0</v>
      </c>
      <c r="H107" s="69">
        <f t="shared" si="35"/>
        <v>0</v>
      </c>
      <c r="I107" s="68">
        <f t="shared" si="35"/>
        <v>0</v>
      </c>
      <c r="J107" s="66">
        <f t="shared" si="35"/>
        <v>500</v>
      </c>
      <c r="K107" s="69">
        <f t="shared" si="35"/>
        <v>0</v>
      </c>
    </row>
    <row r="108" spans="1:11" ht="15">
      <c r="A108" s="84"/>
      <c r="B108" s="85" t="s">
        <v>52</v>
      </c>
      <c r="C108" s="86"/>
      <c r="D108" s="87">
        <f t="shared" si="27"/>
        <v>500</v>
      </c>
      <c r="E108" s="88">
        <v>500</v>
      </c>
      <c r="F108" s="86"/>
      <c r="G108" s="86"/>
      <c r="H108" s="89"/>
      <c r="I108" s="88"/>
      <c r="J108" s="86">
        <v>500</v>
      </c>
      <c r="K108" s="89"/>
    </row>
    <row r="109" spans="1:11" s="2" customFormat="1" ht="15">
      <c r="A109" s="52">
        <v>9</v>
      </c>
      <c r="B109" s="153" t="s">
        <v>18</v>
      </c>
      <c r="C109" s="66">
        <f>SUM(C110:C115)</f>
        <v>0</v>
      </c>
      <c r="D109" s="99">
        <f t="shared" si="27"/>
        <v>7994</v>
      </c>
      <c r="E109" s="68">
        <f aca="true" t="shared" si="36" ref="E109:K109">SUM(E110:E115)</f>
        <v>6844</v>
      </c>
      <c r="F109" s="66">
        <f t="shared" si="36"/>
        <v>900</v>
      </c>
      <c r="G109" s="66">
        <f t="shared" si="36"/>
        <v>0</v>
      </c>
      <c r="H109" s="69">
        <f t="shared" si="36"/>
        <v>250</v>
      </c>
      <c r="I109" s="68">
        <f t="shared" si="36"/>
        <v>0</v>
      </c>
      <c r="J109" s="66">
        <f t="shared" si="36"/>
        <v>7344</v>
      </c>
      <c r="K109" s="69">
        <f t="shared" si="36"/>
        <v>650</v>
      </c>
    </row>
    <row r="110" spans="1:11" ht="15">
      <c r="A110" s="78"/>
      <c r="B110" s="79" t="s">
        <v>51</v>
      </c>
      <c r="C110" s="80"/>
      <c r="D110" s="74">
        <f t="shared" si="27"/>
        <v>229</v>
      </c>
      <c r="E110" s="81">
        <v>229</v>
      </c>
      <c r="F110" s="80"/>
      <c r="G110" s="80"/>
      <c r="H110" s="82"/>
      <c r="I110" s="81"/>
      <c r="J110" s="80">
        <v>229</v>
      </c>
      <c r="K110" s="82"/>
    </row>
    <row r="111" spans="1:11" ht="15">
      <c r="A111" s="78"/>
      <c r="B111" s="79" t="s">
        <v>52</v>
      </c>
      <c r="C111" s="80"/>
      <c r="D111" s="74">
        <f t="shared" si="27"/>
        <v>700</v>
      </c>
      <c r="E111" s="81">
        <v>700</v>
      </c>
      <c r="F111" s="80"/>
      <c r="G111" s="80"/>
      <c r="H111" s="82"/>
      <c r="I111" s="81"/>
      <c r="J111" s="80">
        <v>200</v>
      </c>
      <c r="K111" s="82">
        <v>500</v>
      </c>
    </row>
    <row r="112" spans="1:11" ht="15">
      <c r="A112" s="78"/>
      <c r="B112" s="79" t="s">
        <v>53</v>
      </c>
      <c r="C112" s="80"/>
      <c r="D112" s="74">
        <f t="shared" si="27"/>
        <v>350</v>
      </c>
      <c r="E112" s="81">
        <v>350</v>
      </c>
      <c r="F112" s="80"/>
      <c r="G112" s="80"/>
      <c r="H112" s="82"/>
      <c r="I112" s="81"/>
      <c r="J112" s="80">
        <v>350</v>
      </c>
      <c r="K112" s="82"/>
    </row>
    <row r="113" spans="1:11" ht="15">
      <c r="A113" s="78"/>
      <c r="B113" s="79" t="s">
        <v>54</v>
      </c>
      <c r="C113" s="80"/>
      <c r="D113" s="74">
        <f t="shared" si="27"/>
        <v>4370</v>
      </c>
      <c r="E113" s="81">
        <v>3220</v>
      </c>
      <c r="F113" s="80">
        <v>900</v>
      </c>
      <c r="G113" s="80"/>
      <c r="H113" s="82">
        <v>250</v>
      </c>
      <c r="I113" s="81"/>
      <c r="J113" s="80">
        <v>4220</v>
      </c>
      <c r="K113" s="82">
        <v>150</v>
      </c>
    </row>
    <row r="114" spans="1:11" ht="15">
      <c r="A114" s="78"/>
      <c r="B114" s="152" t="s">
        <v>56</v>
      </c>
      <c r="C114" s="80"/>
      <c r="D114" s="74">
        <f t="shared" si="27"/>
        <v>430</v>
      </c>
      <c r="E114" s="81">
        <v>430</v>
      </c>
      <c r="F114" s="80"/>
      <c r="G114" s="80"/>
      <c r="H114" s="82"/>
      <c r="I114" s="81"/>
      <c r="J114" s="80">
        <v>430</v>
      </c>
      <c r="K114" s="82"/>
    </row>
    <row r="115" spans="1:11" ht="15">
      <c r="A115" s="84"/>
      <c r="B115" s="154" t="s">
        <v>57</v>
      </c>
      <c r="C115" s="86"/>
      <c r="D115" s="87">
        <f t="shared" si="27"/>
        <v>1915</v>
      </c>
      <c r="E115" s="88">
        <v>1915</v>
      </c>
      <c r="F115" s="86"/>
      <c r="G115" s="86"/>
      <c r="H115" s="89"/>
      <c r="I115" s="88"/>
      <c r="J115" s="86">
        <v>1915</v>
      </c>
      <c r="K115" s="89"/>
    </row>
    <row r="116" spans="1:11" s="2" customFormat="1" ht="15">
      <c r="A116" s="52">
        <v>10</v>
      </c>
      <c r="B116" s="153" t="s">
        <v>19</v>
      </c>
      <c r="C116" s="66">
        <f>SUM(C117:C120)</f>
        <v>0</v>
      </c>
      <c r="D116" s="99">
        <f>SUM(E116:H116)</f>
        <v>800</v>
      </c>
      <c r="E116" s="68">
        <f aca="true" t="shared" si="37" ref="E116:K116">SUM(E117:E120)</f>
        <v>650</v>
      </c>
      <c r="F116" s="66">
        <f t="shared" si="37"/>
        <v>150</v>
      </c>
      <c r="G116" s="66">
        <f t="shared" si="37"/>
        <v>0</v>
      </c>
      <c r="H116" s="69">
        <f t="shared" si="37"/>
        <v>0</v>
      </c>
      <c r="I116" s="68">
        <f t="shared" si="37"/>
        <v>0</v>
      </c>
      <c r="J116" s="66">
        <f t="shared" si="37"/>
        <v>600</v>
      </c>
      <c r="K116" s="69">
        <f t="shared" si="37"/>
        <v>200</v>
      </c>
    </row>
    <row r="117" spans="1:11" ht="15">
      <c r="A117" s="126"/>
      <c r="B117" s="158" t="s">
        <v>52</v>
      </c>
      <c r="C117" s="73"/>
      <c r="D117" s="105">
        <f t="shared" si="27"/>
        <v>200</v>
      </c>
      <c r="E117" s="75">
        <v>200</v>
      </c>
      <c r="F117" s="73"/>
      <c r="G117" s="73"/>
      <c r="H117" s="76"/>
      <c r="I117" s="75"/>
      <c r="J117" s="73"/>
      <c r="K117" s="76">
        <v>200</v>
      </c>
    </row>
    <row r="118" spans="1:11" ht="15">
      <c r="A118" s="126"/>
      <c r="B118" s="158" t="s">
        <v>53</v>
      </c>
      <c r="C118" s="73"/>
      <c r="D118" s="105">
        <f t="shared" si="27"/>
        <v>50</v>
      </c>
      <c r="E118" s="75"/>
      <c r="F118" s="73">
        <v>50</v>
      </c>
      <c r="G118" s="73"/>
      <c r="H118" s="76"/>
      <c r="I118" s="75"/>
      <c r="J118" s="73">
        <v>50</v>
      </c>
      <c r="K118" s="76"/>
    </row>
    <row r="119" spans="1:11" ht="15">
      <c r="A119" s="159"/>
      <c r="B119" s="152" t="s">
        <v>54</v>
      </c>
      <c r="C119" s="80"/>
      <c r="D119" s="82">
        <f t="shared" si="27"/>
        <v>100</v>
      </c>
      <c r="E119" s="81"/>
      <c r="F119" s="80">
        <v>100</v>
      </c>
      <c r="G119" s="80"/>
      <c r="H119" s="82"/>
      <c r="I119" s="81"/>
      <c r="J119" s="80">
        <v>100</v>
      </c>
      <c r="K119" s="82"/>
    </row>
    <row r="120" spans="1:11" ht="15">
      <c r="A120" s="84"/>
      <c r="B120" s="154" t="s">
        <v>57</v>
      </c>
      <c r="C120" s="86"/>
      <c r="D120" s="87">
        <f t="shared" si="27"/>
        <v>450</v>
      </c>
      <c r="E120" s="88">
        <v>450</v>
      </c>
      <c r="F120" s="86"/>
      <c r="G120" s="86"/>
      <c r="H120" s="89"/>
      <c r="I120" s="88"/>
      <c r="J120" s="86">
        <v>450</v>
      </c>
      <c r="K120" s="89"/>
    </row>
    <row r="121" spans="1:11" s="2" customFormat="1" ht="15">
      <c r="A121" s="52">
        <v>11</v>
      </c>
      <c r="B121" s="153" t="s">
        <v>20</v>
      </c>
      <c r="C121" s="66">
        <f>SUM(C122:C125)</f>
        <v>0</v>
      </c>
      <c r="D121" s="69">
        <f>SUM(E121:H121)</f>
        <v>1188</v>
      </c>
      <c r="E121" s="70">
        <f aca="true" t="shared" si="38" ref="E121:K121">SUM(E122:E125)</f>
        <v>888</v>
      </c>
      <c r="F121" s="66">
        <f t="shared" si="38"/>
        <v>300</v>
      </c>
      <c r="G121" s="66">
        <f t="shared" si="38"/>
        <v>0</v>
      </c>
      <c r="H121" s="99">
        <f t="shared" si="38"/>
        <v>0</v>
      </c>
      <c r="I121" s="68">
        <f t="shared" si="38"/>
        <v>0</v>
      </c>
      <c r="J121" s="66">
        <f t="shared" si="38"/>
        <v>988</v>
      </c>
      <c r="K121" s="69">
        <f t="shared" si="38"/>
        <v>200</v>
      </c>
    </row>
    <row r="122" spans="1:11" ht="15">
      <c r="A122" s="126"/>
      <c r="B122" s="158" t="s">
        <v>52</v>
      </c>
      <c r="C122" s="73"/>
      <c r="D122" s="76">
        <f t="shared" si="27"/>
        <v>200</v>
      </c>
      <c r="E122" s="77">
        <v>200</v>
      </c>
      <c r="F122" s="73"/>
      <c r="G122" s="73"/>
      <c r="H122" s="76"/>
      <c r="I122" s="75"/>
      <c r="J122" s="73"/>
      <c r="K122" s="76">
        <v>200</v>
      </c>
    </row>
    <row r="123" spans="1:11" ht="15">
      <c r="A123" s="126"/>
      <c r="B123" s="79" t="s">
        <v>53</v>
      </c>
      <c r="C123" s="73"/>
      <c r="D123" s="76">
        <f t="shared" si="27"/>
        <v>468</v>
      </c>
      <c r="E123" s="77">
        <v>168</v>
      </c>
      <c r="F123" s="73">
        <v>300</v>
      </c>
      <c r="G123" s="73"/>
      <c r="H123" s="76"/>
      <c r="I123" s="75"/>
      <c r="J123" s="73">
        <v>468</v>
      </c>
      <c r="K123" s="76"/>
    </row>
    <row r="124" spans="1:11" ht="15">
      <c r="A124" s="78"/>
      <c r="B124" s="152" t="s">
        <v>56</v>
      </c>
      <c r="C124" s="80"/>
      <c r="D124" s="82">
        <f t="shared" si="27"/>
        <v>420</v>
      </c>
      <c r="E124" s="83">
        <v>420</v>
      </c>
      <c r="F124" s="80"/>
      <c r="G124" s="80"/>
      <c r="H124" s="82"/>
      <c r="I124" s="81"/>
      <c r="J124" s="80">
        <v>420</v>
      </c>
      <c r="K124" s="82"/>
    </row>
    <row r="125" spans="1:11" ht="15">
      <c r="A125" s="84"/>
      <c r="B125" s="154" t="s">
        <v>57</v>
      </c>
      <c r="C125" s="86"/>
      <c r="D125" s="89">
        <f t="shared" si="27"/>
        <v>100</v>
      </c>
      <c r="E125" s="90">
        <v>100</v>
      </c>
      <c r="F125" s="86"/>
      <c r="G125" s="86"/>
      <c r="H125" s="89"/>
      <c r="I125" s="88"/>
      <c r="J125" s="86">
        <v>100</v>
      </c>
      <c r="K125" s="89"/>
    </row>
    <row r="126" spans="1:11" s="2" customFormat="1" ht="15">
      <c r="A126" s="52">
        <v>12</v>
      </c>
      <c r="B126" s="153" t="s">
        <v>21</v>
      </c>
      <c r="C126" s="66">
        <f>SUM(C127:C132)</f>
        <v>0</v>
      </c>
      <c r="D126" s="99">
        <f t="shared" si="27"/>
        <v>17765</v>
      </c>
      <c r="E126" s="68">
        <f aca="true" t="shared" si="39" ref="E126:K126">SUM(E127:E132)</f>
        <v>10415</v>
      </c>
      <c r="F126" s="66">
        <f t="shared" si="39"/>
        <v>7250</v>
      </c>
      <c r="G126" s="66">
        <f t="shared" si="39"/>
        <v>0</v>
      </c>
      <c r="H126" s="69">
        <f t="shared" si="39"/>
        <v>100</v>
      </c>
      <c r="I126" s="68">
        <f t="shared" si="39"/>
        <v>0</v>
      </c>
      <c r="J126" s="66">
        <f t="shared" si="39"/>
        <v>17765</v>
      </c>
      <c r="K126" s="69">
        <f t="shared" si="39"/>
        <v>0</v>
      </c>
    </row>
    <row r="127" spans="1:11" ht="15">
      <c r="A127" s="78"/>
      <c r="B127" s="79" t="s">
        <v>51</v>
      </c>
      <c r="C127" s="80"/>
      <c r="D127" s="74">
        <f t="shared" si="27"/>
        <v>660</v>
      </c>
      <c r="E127" s="81">
        <v>660</v>
      </c>
      <c r="F127" s="80"/>
      <c r="G127" s="80"/>
      <c r="H127" s="82"/>
      <c r="I127" s="81"/>
      <c r="J127" s="80">
        <v>660</v>
      </c>
      <c r="K127" s="82"/>
    </row>
    <row r="128" spans="1:11" ht="15">
      <c r="A128" s="78"/>
      <c r="B128" s="79" t="s">
        <v>52</v>
      </c>
      <c r="C128" s="80"/>
      <c r="D128" s="74">
        <f t="shared" si="27"/>
        <v>5900</v>
      </c>
      <c r="E128" s="81">
        <v>1900</v>
      </c>
      <c r="F128" s="80">
        <v>4000</v>
      </c>
      <c r="G128" s="80"/>
      <c r="H128" s="82"/>
      <c r="I128" s="81"/>
      <c r="J128" s="80">
        <v>5900</v>
      </c>
      <c r="K128" s="82"/>
    </row>
    <row r="129" spans="1:11" ht="15">
      <c r="A129" s="78"/>
      <c r="B129" s="79" t="s">
        <v>53</v>
      </c>
      <c r="C129" s="160"/>
      <c r="D129" s="74">
        <f t="shared" si="27"/>
        <v>4455</v>
      </c>
      <c r="E129" s="81">
        <v>1205</v>
      </c>
      <c r="F129" s="80">
        <v>3250</v>
      </c>
      <c r="G129" s="80"/>
      <c r="H129" s="82"/>
      <c r="I129" s="81"/>
      <c r="J129" s="80">
        <v>4455</v>
      </c>
      <c r="K129" s="82"/>
    </row>
    <row r="130" spans="1:11" ht="15">
      <c r="A130" s="78"/>
      <c r="B130" s="79" t="s">
        <v>54</v>
      </c>
      <c r="C130" s="80"/>
      <c r="D130" s="74">
        <f t="shared" si="27"/>
        <v>1400</v>
      </c>
      <c r="E130" s="81">
        <v>1300</v>
      </c>
      <c r="F130" s="80"/>
      <c r="G130" s="80"/>
      <c r="H130" s="82">
        <v>100</v>
      </c>
      <c r="I130" s="81"/>
      <c r="J130" s="80">
        <v>1400</v>
      </c>
      <c r="K130" s="82"/>
    </row>
    <row r="131" spans="1:11" ht="15">
      <c r="A131" s="78"/>
      <c r="B131" s="152" t="s">
        <v>56</v>
      </c>
      <c r="C131" s="80"/>
      <c r="D131" s="74">
        <f t="shared" si="27"/>
        <v>150</v>
      </c>
      <c r="E131" s="81">
        <v>150</v>
      </c>
      <c r="F131" s="80"/>
      <c r="G131" s="80"/>
      <c r="H131" s="82"/>
      <c r="I131" s="81"/>
      <c r="J131" s="80">
        <v>150</v>
      </c>
      <c r="K131" s="82"/>
    </row>
    <row r="132" spans="1:11" ht="15">
      <c r="A132" s="84"/>
      <c r="B132" s="154" t="s">
        <v>57</v>
      </c>
      <c r="C132" s="86"/>
      <c r="D132" s="87">
        <f t="shared" si="27"/>
        <v>5200</v>
      </c>
      <c r="E132" s="88">
        <v>5200</v>
      </c>
      <c r="F132" s="86"/>
      <c r="G132" s="86"/>
      <c r="H132" s="89"/>
      <c r="I132" s="88"/>
      <c r="J132" s="86">
        <v>5200</v>
      </c>
      <c r="K132" s="89"/>
    </row>
    <row r="133" spans="1:11" s="2" customFormat="1" ht="15">
      <c r="A133" s="52">
        <v>13</v>
      </c>
      <c r="B133" s="153" t="s">
        <v>22</v>
      </c>
      <c r="C133" s="66">
        <f>SUM(C134:C139)</f>
        <v>0</v>
      </c>
      <c r="D133" s="99">
        <f t="shared" si="27"/>
        <v>3655</v>
      </c>
      <c r="E133" s="68">
        <f aca="true" t="shared" si="40" ref="E133:K133">SUM(E134:E139)</f>
        <v>3005</v>
      </c>
      <c r="F133" s="66">
        <f t="shared" si="40"/>
        <v>570</v>
      </c>
      <c r="G133" s="66">
        <f t="shared" si="40"/>
        <v>0</v>
      </c>
      <c r="H133" s="69">
        <f t="shared" si="40"/>
        <v>80</v>
      </c>
      <c r="I133" s="68">
        <f t="shared" si="40"/>
        <v>0</v>
      </c>
      <c r="J133" s="66">
        <f t="shared" si="40"/>
        <v>3655</v>
      </c>
      <c r="K133" s="69">
        <f t="shared" si="40"/>
        <v>0</v>
      </c>
    </row>
    <row r="134" spans="1:11" ht="15">
      <c r="A134" s="78"/>
      <c r="B134" s="79" t="s">
        <v>51</v>
      </c>
      <c r="C134" s="80"/>
      <c r="D134" s="74">
        <f t="shared" si="27"/>
        <v>100</v>
      </c>
      <c r="E134" s="81">
        <v>100</v>
      </c>
      <c r="F134" s="80"/>
      <c r="G134" s="80"/>
      <c r="H134" s="82"/>
      <c r="I134" s="81"/>
      <c r="J134" s="80">
        <v>100</v>
      </c>
      <c r="K134" s="82"/>
    </row>
    <row r="135" spans="1:11" ht="15">
      <c r="A135" s="78"/>
      <c r="B135" s="79" t="s">
        <v>52</v>
      </c>
      <c r="C135" s="80"/>
      <c r="D135" s="74">
        <f t="shared" si="27"/>
        <v>280</v>
      </c>
      <c r="E135" s="81">
        <v>280</v>
      </c>
      <c r="F135" s="80"/>
      <c r="G135" s="80"/>
      <c r="H135" s="82"/>
      <c r="I135" s="81"/>
      <c r="J135" s="80">
        <v>280</v>
      </c>
      <c r="K135" s="82"/>
    </row>
    <row r="136" spans="1:11" ht="15">
      <c r="A136" s="78"/>
      <c r="B136" s="79" t="s">
        <v>53</v>
      </c>
      <c r="C136" s="160"/>
      <c r="D136" s="74">
        <f t="shared" si="27"/>
        <v>820</v>
      </c>
      <c r="E136" s="81">
        <v>250</v>
      </c>
      <c r="F136" s="80">
        <v>570</v>
      </c>
      <c r="G136" s="80"/>
      <c r="H136" s="82"/>
      <c r="I136" s="81"/>
      <c r="J136" s="80">
        <v>820</v>
      </c>
      <c r="K136" s="82"/>
    </row>
    <row r="137" spans="1:11" ht="15">
      <c r="A137" s="78"/>
      <c r="B137" s="79" t="s">
        <v>54</v>
      </c>
      <c r="C137" s="80"/>
      <c r="D137" s="74">
        <f t="shared" si="27"/>
        <v>1100</v>
      </c>
      <c r="E137" s="81">
        <v>1020</v>
      </c>
      <c r="F137" s="80"/>
      <c r="G137" s="80"/>
      <c r="H137" s="82">
        <v>80</v>
      </c>
      <c r="I137" s="81"/>
      <c r="J137" s="80">
        <v>1100</v>
      </c>
      <c r="K137" s="82"/>
    </row>
    <row r="138" spans="1:11" ht="15">
      <c r="A138" s="78"/>
      <c r="B138" s="152" t="s">
        <v>56</v>
      </c>
      <c r="C138" s="80"/>
      <c r="D138" s="74">
        <f t="shared" si="27"/>
        <v>70</v>
      </c>
      <c r="E138" s="81">
        <v>70</v>
      </c>
      <c r="F138" s="80"/>
      <c r="G138" s="80"/>
      <c r="H138" s="82"/>
      <c r="I138" s="81"/>
      <c r="J138" s="80">
        <v>70</v>
      </c>
      <c r="K138" s="82"/>
    </row>
    <row r="139" spans="1:11" ht="15">
      <c r="A139" s="84"/>
      <c r="B139" s="154" t="s">
        <v>57</v>
      </c>
      <c r="C139" s="86"/>
      <c r="D139" s="87">
        <f t="shared" si="27"/>
        <v>1285</v>
      </c>
      <c r="E139" s="88">
        <v>1285</v>
      </c>
      <c r="F139" s="86"/>
      <c r="G139" s="86"/>
      <c r="H139" s="89"/>
      <c r="I139" s="88"/>
      <c r="J139" s="86">
        <v>1285</v>
      </c>
      <c r="K139" s="89"/>
    </row>
    <row r="140" spans="1:11" s="2" customFormat="1" ht="15">
      <c r="A140" s="52">
        <v>14</v>
      </c>
      <c r="B140" s="153" t="s">
        <v>77</v>
      </c>
      <c r="C140" s="66">
        <f>SUM(C141:C141)</f>
        <v>0</v>
      </c>
      <c r="D140" s="99">
        <f t="shared" si="27"/>
        <v>0.5</v>
      </c>
      <c r="E140" s="68">
        <f aca="true" t="shared" si="41" ref="E140:K140">SUM(E141:E141)</f>
        <v>0.5</v>
      </c>
      <c r="F140" s="66">
        <f t="shared" si="41"/>
        <v>0</v>
      </c>
      <c r="G140" s="66">
        <f t="shared" si="41"/>
        <v>0</v>
      </c>
      <c r="H140" s="69">
        <f t="shared" si="41"/>
        <v>0</v>
      </c>
      <c r="I140" s="68">
        <f t="shared" si="41"/>
        <v>0</v>
      </c>
      <c r="J140" s="66">
        <f t="shared" si="41"/>
        <v>0.5</v>
      </c>
      <c r="K140" s="69">
        <f t="shared" si="41"/>
        <v>0</v>
      </c>
    </row>
    <row r="141" spans="1:11" ht="15">
      <c r="A141" s="78"/>
      <c r="B141" s="79" t="s">
        <v>52</v>
      </c>
      <c r="C141" s="80"/>
      <c r="D141" s="74">
        <f t="shared" si="27"/>
        <v>0.5</v>
      </c>
      <c r="E141" s="81">
        <v>0.5</v>
      </c>
      <c r="F141" s="80"/>
      <c r="G141" s="80"/>
      <c r="H141" s="82"/>
      <c r="I141" s="81"/>
      <c r="J141" s="80">
        <v>0.5</v>
      </c>
      <c r="K141" s="82"/>
    </row>
    <row r="142" spans="1:11" s="2" customFormat="1" ht="15">
      <c r="A142" s="52">
        <v>15</v>
      </c>
      <c r="B142" s="153" t="s">
        <v>64</v>
      </c>
      <c r="C142" s="66">
        <f>SUM(C143:C144)</f>
        <v>0</v>
      </c>
      <c r="D142" s="99">
        <f>SUM(D143:D144)</f>
        <v>82</v>
      </c>
      <c r="E142" s="68">
        <f aca="true" t="shared" si="42" ref="E142:K142">SUM(E143:E144)</f>
        <v>82</v>
      </c>
      <c r="F142" s="66">
        <f t="shared" si="42"/>
        <v>0</v>
      </c>
      <c r="G142" s="66">
        <f t="shared" si="42"/>
        <v>0</v>
      </c>
      <c r="H142" s="69">
        <f t="shared" si="42"/>
        <v>0</v>
      </c>
      <c r="I142" s="68">
        <f t="shared" si="42"/>
        <v>0</v>
      </c>
      <c r="J142" s="66">
        <f t="shared" si="42"/>
        <v>82</v>
      </c>
      <c r="K142" s="69">
        <f t="shared" si="42"/>
        <v>0</v>
      </c>
    </row>
    <row r="143" spans="1:11" ht="15">
      <c r="A143" s="78"/>
      <c r="B143" s="79" t="s">
        <v>54</v>
      </c>
      <c r="C143" s="80"/>
      <c r="D143" s="74">
        <f>SUM(E143:H143)</f>
        <v>80</v>
      </c>
      <c r="E143" s="81">
        <v>80</v>
      </c>
      <c r="F143" s="80"/>
      <c r="G143" s="80"/>
      <c r="H143" s="82"/>
      <c r="I143" s="81"/>
      <c r="J143" s="80">
        <v>80</v>
      </c>
      <c r="K143" s="82"/>
    </row>
    <row r="144" spans="1:11" ht="15">
      <c r="A144" s="71"/>
      <c r="B144" s="158" t="s">
        <v>56</v>
      </c>
      <c r="C144" s="73"/>
      <c r="D144" s="105">
        <f>SUM(E144:H144)</f>
        <v>2</v>
      </c>
      <c r="E144" s="75">
        <v>2</v>
      </c>
      <c r="F144" s="73"/>
      <c r="G144" s="73"/>
      <c r="H144" s="76"/>
      <c r="I144" s="75"/>
      <c r="J144" s="73">
        <v>2</v>
      </c>
      <c r="K144" s="76"/>
    </row>
    <row r="145" spans="1:11" ht="15">
      <c r="A145" s="52">
        <v>16</v>
      </c>
      <c r="B145" s="153" t="s">
        <v>23</v>
      </c>
      <c r="C145" s="66">
        <f>SUM(C146:C147)</f>
        <v>50</v>
      </c>
      <c r="D145" s="99">
        <f aca="true" t="shared" si="43" ref="D145:D154">SUM(E145:H145)</f>
        <v>222</v>
      </c>
      <c r="E145" s="68">
        <f aca="true" t="shared" si="44" ref="E145:K145">SUM(E146:E147)</f>
        <v>222</v>
      </c>
      <c r="F145" s="66">
        <f t="shared" si="44"/>
        <v>0</v>
      </c>
      <c r="G145" s="66">
        <f t="shared" si="44"/>
        <v>0</v>
      </c>
      <c r="H145" s="69">
        <f t="shared" si="44"/>
        <v>0</v>
      </c>
      <c r="I145" s="68">
        <f t="shared" si="44"/>
        <v>0</v>
      </c>
      <c r="J145" s="66">
        <f t="shared" si="44"/>
        <v>222</v>
      </c>
      <c r="K145" s="69">
        <f t="shared" si="44"/>
        <v>0</v>
      </c>
    </row>
    <row r="146" spans="1:11" ht="15">
      <c r="A146" s="78"/>
      <c r="B146" s="79" t="s">
        <v>51</v>
      </c>
      <c r="C146" s="80"/>
      <c r="D146" s="74">
        <f t="shared" si="43"/>
        <v>20</v>
      </c>
      <c r="E146" s="81">
        <v>20</v>
      </c>
      <c r="F146" s="80"/>
      <c r="G146" s="80"/>
      <c r="H146" s="82"/>
      <c r="I146" s="81"/>
      <c r="J146" s="80">
        <v>20</v>
      </c>
      <c r="K146" s="82"/>
    </row>
    <row r="147" spans="1:11" ht="15">
      <c r="A147" s="78"/>
      <c r="B147" s="79" t="s">
        <v>54</v>
      </c>
      <c r="C147" s="80">
        <v>50</v>
      </c>
      <c r="D147" s="74">
        <f t="shared" si="43"/>
        <v>202</v>
      </c>
      <c r="E147" s="81">
        <v>202</v>
      </c>
      <c r="F147" s="80"/>
      <c r="G147" s="80"/>
      <c r="H147" s="82"/>
      <c r="I147" s="81"/>
      <c r="J147" s="80">
        <v>202</v>
      </c>
      <c r="K147" s="82"/>
    </row>
    <row r="148" spans="1:11" s="2" customFormat="1" ht="15">
      <c r="A148" s="52">
        <v>17</v>
      </c>
      <c r="B148" s="153" t="s">
        <v>63</v>
      </c>
      <c r="C148" s="66">
        <f>SUM(C149:C150)</f>
        <v>0</v>
      </c>
      <c r="D148" s="99">
        <f t="shared" si="43"/>
        <v>0.5</v>
      </c>
      <c r="E148" s="68">
        <f aca="true" t="shared" si="45" ref="E148:K148">SUM(E149:E150)</f>
        <v>0.5</v>
      </c>
      <c r="F148" s="66">
        <f t="shared" si="45"/>
        <v>0</v>
      </c>
      <c r="G148" s="66">
        <f t="shared" si="45"/>
        <v>0</v>
      </c>
      <c r="H148" s="69">
        <f t="shared" si="45"/>
        <v>0</v>
      </c>
      <c r="I148" s="68">
        <f t="shared" si="45"/>
        <v>0</v>
      </c>
      <c r="J148" s="66">
        <f t="shared" si="45"/>
        <v>0.5</v>
      </c>
      <c r="K148" s="69">
        <f t="shared" si="45"/>
        <v>0</v>
      </c>
    </row>
    <row r="149" spans="1:11" ht="15">
      <c r="A149" s="110"/>
      <c r="B149" s="161" t="s">
        <v>56</v>
      </c>
      <c r="C149" s="112"/>
      <c r="D149" s="113">
        <f t="shared" si="43"/>
        <v>0</v>
      </c>
      <c r="E149" s="114"/>
      <c r="F149" s="112"/>
      <c r="G149" s="112"/>
      <c r="H149" s="115"/>
      <c r="I149" s="114"/>
      <c r="J149" s="112"/>
      <c r="K149" s="115"/>
    </row>
    <row r="150" spans="1:11" ht="15">
      <c r="A150" s="84"/>
      <c r="B150" s="154" t="s">
        <v>57</v>
      </c>
      <c r="C150" s="86"/>
      <c r="D150" s="113">
        <f t="shared" si="43"/>
        <v>0.5</v>
      </c>
      <c r="E150" s="88">
        <v>0.5</v>
      </c>
      <c r="F150" s="86"/>
      <c r="G150" s="86"/>
      <c r="H150" s="89"/>
      <c r="I150" s="88"/>
      <c r="J150" s="86">
        <v>0.5</v>
      </c>
      <c r="K150" s="89"/>
    </row>
    <row r="151" spans="1:11" ht="15">
      <c r="A151" s="52">
        <v>18</v>
      </c>
      <c r="B151" s="153" t="s">
        <v>95</v>
      </c>
      <c r="C151" s="66">
        <f>C152</f>
        <v>0</v>
      </c>
      <c r="D151" s="99">
        <f t="shared" si="43"/>
        <v>0.6</v>
      </c>
      <c r="E151" s="68">
        <f aca="true" t="shared" si="46" ref="E151:K151">E152</f>
        <v>0.6</v>
      </c>
      <c r="F151" s="66">
        <f t="shared" si="46"/>
        <v>0</v>
      </c>
      <c r="G151" s="66">
        <f t="shared" si="46"/>
        <v>0</v>
      </c>
      <c r="H151" s="69">
        <f t="shared" si="46"/>
        <v>0</v>
      </c>
      <c r="I151" s="68">
        <f t="shared" si="46"/>
        <v>0</v>
      </c>
      <c r="J151" s="66">
        <f t="shared" si="46"/>
        <v>0.6</v>
      </c>
      <c r="K151" s="69">
        <f t="shared" si="46"/>
        <v>0</v>
      </c>
    </row>
    <row r="152" spans="1:11" ht="15">
      <c r="A152" s="84"/>
      <c r="B152" s="154" t="s">
        <v>54</v>
      </c>
      <c r="C152" s="86"/>
      <c r="D152" s="87">
        <f t="shared" si="43"/>
        <v>0.6</v>
      </c>
      <c r="E152" s="88">
        <v>0.6</v>
      </c>
      <c r="F152" s="86"/>
      <c r="G152" s="86"/>
      <c r="H152" s="89"/>
      <c r="I152" s="88"/>
      <c r="J152" s="86">
        <v>0.6</v>
      </c>
      <c r="K152" s="89"/>
    </row>
    <row r="153" spans="1:11" ht="15">
      <c r="A153" s="52">
        <v>19</v>
      </c>
      <c r="B153" s="153" t="s">
        <v>65</v>
      </c>
      <c r="C153" s="66">
        <f aca="true" t="shared" si="47" ref="C153:K153">SUM(C154:C154)</f>
        <v>0</v>
      </c>
      <c r="D153" s="99">
        <f t="shared" si="47"/>
        <v>0.5</v>
      </c>
      <c r="E153" s="68">
        <f t="shared" si="47"/>
        <v>0.5</v>
      </c>
      <c r="F153" s="66">
        <f t="shared" si="47"/>
        <v>0</v>
      </c>
      <c r="G153" s="66">
        <f t="shared" si="47"/>
        <v>0</v>
      </c>
      <c r="H153" s="69">
        <f t="shared" si="47"/>
        <v>0</v>
      </c>
      <c r="I153" s="68">
        <f t="shared" si="47"/>
        <v>0</v>
      </c>
      <c r="J153" s="66">
        <f t="shared" si="47"/>
        <v>0.5</v>
      </c>
      <c r="K153" s="69">
        <f t="shared" si="47"/>
        <v>0</v>
      </c>
    </row>
    <row r="154" spans="1:11" ht="15">
      <c r="A154" s="110"/>
      <c r="B154" s="161" t="s">
        <v>57</v>
      </c>
      <c r="C154" s="112"/>
      <c r="D154" s="113">
        <f t="shared" si="43"/>
        <v>0.5</v>
      </c>
      <c r="E154" s="114">
        <v>0.5</v>
      </c>
      <c r="F154" s="112"/>
      <c r="G154" s="112"/>
      <c r="H154" s="115"/>
      <c r="I154" s="114"/>
      <c r="J154" s="112">
        <v>0.5</v>
      </c>
      <c r="K154" s="115"/>
    </row>
    <row r="155" spans="1:11" ht="15">
      <c r="A155" s="52">
        <v>20</v>
      </c>
      <c r="B155" s="162" t="s">
        <v>24</v>
      </c>
      <c r="C155" s="66">
        <f>SUM(C156:C157)</f>
        <v>0</v>
      </c>
      <c r="D155" s="99">
        <f t="shared" si="27"/>
        <v>12</v>
      </c>
      <c r="E155" s="68">
        <f aca="true" t="shared" si="48" ref="E155:K155">SUM(E156:E157)</f>
        <v>12</v>
      </c>
      <c r="F155" s="66">
        <f t="shared" si="48"/>
        <v>0</v>
      </c>
      <c r="G155" s="66">
        <f t="shared" si="48"/>
        <v>0</v>
      </c>
      <c r="H155" s="69">
        <f t="shared" si="48"/>
        <v>0</v>
      </c>
      <c r="I155" s="68">
        <f t="shared" si="48"/>
        <v>0</v>
      </c>
      <c r="J155" s="66">
        <f t="shared" si="48"/>
        <v>11.4</v>
      </c>
      <c r="K155" s="69">
        <f t="shared" si="48"/>
        <v>0.6</v>
      </c>
    </row>
    <row r="156" spans="1:11" ht="15">
      <c r="A156" s="78"/>
      <c r="B156" s="79" t="s">
        <v>54</v>
      </c>
      <c r="C156" s="80"/>
      <c r="D156" s="74">
        <f t="shared" si="27"/>
        <v>11</v>
      </c>
      <c r="E156" s="81">
        <v>11</v>
      </c>
      <c r="F156" s="80"/>
      <c r="G156" s="80"/>
      <c r="H156" s="82"/>
      <c r="I156" s="81"/>
      <c r="J156" s="80">
        <v>10.4</v>
      </c>
      <c r="K156" s="82">
        <v>0.6</v>
      </c>
    </row>
    <row r="157" spans="1:11" ht="15">
      <c r="A157" s="84"/>
      <c r="B157" s="154" t="s">
        <v>56</v>
      </c>
      <c r="C157" s="86"/>
      <c r="D157" s="87">
        <f t="shared" si="27"/>
        <v>1</v>
      </c>
      <c r="E157" s="88">
        <v>1</v>
      </c>
      <c r="F157" s="86"/>
      <c r="G157" s="86"/>
      <c r="H157" s="89"/>
      <c r="I157" s="88"/>
      <c r="J157" s="86">
        <v>1</v>
      </c>
      <c r="K157" s="89"/>
    </row>
    <row r="158" spans="1:11" s="2" customFormat="1" ht="15">
      <c r="A158" s="52">
        <v>21</v>
      </c>
      <c r="B158" s="162" t="s">
        <v>25</v>
      </c>
      <c r="C158" s="66">
        <f>SUM(C159)</f>
        <v>0</v>
      </c>
      <c r="D158" s="99">
        <f t="shared" si="27"/>
        <v>0.5</v>
      </c>
      <c r="E158" s="68">
        <f aca="true" t="shared" si="49" ref="E158:K158">SUM(E159)</f>
        <v>0.5</v>
      </c>
      <c r="F158" s="66">
        <f t="shared" si="49"/>
        <v>0</v>
      </c>
      <c r="G158" s="66">
        <f t="shared" si="49"/>
        <v>0</v>
      </c>
      <c r="H158" s="69">
        <f t="shared" si="49"/>
        <v>0</v>
      </c>
      <c r="I158" s="68">
        <f t="shared" si="49"/>
        <v>0</v>
      </c>
      <c r="J158" s="66">
        <f t="shared" si="49"/>
        <v>0.5</v>
      </c>
      <c r="K158" s="69">
        <f t="shared" si="49"/>
        <v>0</v>
      </c>
    </row>
    <row r="159" spans="1:11" ht="15">
      <c r="A159" s="84"/>
      <c r="B159" s="85" t="s">
        <v>54</v>
      </c>
      <c r="C159" s="86"/>
      <c r="D159" s="87">
        <f>SUM(E159:H159)</f>
        <v>0.5</v>
      </c>
      <c r="E159" s="88">
        <v>0.5</v>
      </c>
      <c r="F159" s="86"/>
      <c r="G159" s="86"/>
      <c r="H159" s="89"/>
      <c r="I159" s="88"/>
      <c r="J159" s="86">
        <v>0.5</v>
      </c>
      <c r="K159" s="89"/>
    </row>
    <row r="160" spans="1:11" s="2" customFormat="1" ht="15">
      <c r="A160" s="52">
        <v>22</v>
      </c>
      <c r="B160" s="153" t="s">
        <v>26</v>
      </c>
      <c r="C160" s="66">
        <f>SUM(C161:C166)</f>
        <v>0</v>
      </c>
      <c r="D160" s="99">
        <f t="shared" si="27"/>
        <v>191.6</v>
      </c>
      <c r="E160" s="68">
        <f aca="true" t="shared" si="50" ref="E160:K160">SUM(E161:E166)</f>
        <v>191.6</v>
      </c>
      <c r="F160" s="66">
        <f t="shared" si="50"/>
        <v>0</v>
      </c>
      <c r="G160" s="66">
        <f t="shared" si="50"/>
        <v>0</v>
      </c>
      <c r="H160" s="69">
        <f t="shared" si="50"/>
        <v>0</v>
      </c>
      <c r="I160" s="68">
        <f t="shared" si="50"/>
        <v>0</v>
      </c>
      <c r="J160" s="66">
        <f t="shared" si="50"/>
        <v>191.6</v>
      </c>
      <c r="K160" s="69">
        <f t="shared" si="50"/>
        <v>0</v>
      </c>
    </row>
    <row r="161" spans="1:11" ht="15">
      <c r="A161" s="78"/>
      <c r="B161" s="79" t="s">
        <v>51</v>
      </c>
      <c r="C161" s="80"/>
      <c r="D161" s="74">
        <f t="shared" si="27"/>
        <v>2</v>
      </c>
      <c r="E161" s="81">
        <v>2</v>
      </c>
      <c r="F161" s="80"/>
      <c r="G161" s="80"/>
      <c r="H161" s="82"/>
      <c r="I161" s="81"/>
      <c r="J161" s="80">
        <v>2</v>
      </c>
      <c r="K161" s="82"/>
    </row>
    <row r="162" spans="1:11" ht="15">
      <c r="A162" s="78"/>
      <c r="B162" s="79" t="s">
        <v>53</v>
      </c>
      <c r="C162" s="80"/>
      <c r="D162" s="74">
        <f t="shared" si="27"/>
        <v>53</v>
      </c>
      <c r="E162" s="81">
        <v>53</v>
      </c>
      <c r="F162" s="80"/>
      <c r="G162" s="80"/>
      <c r="H162" s="82"/>
      <c r="I162" s="81"/>
      <c r="J162" s="80">
        <v>53</v>
      </c>
      <c r="K162" s="82"/>
    </row>
    <row r="163" spans="1:11" ht="15">
      <c r="A163" s="78"/>
      <c r="B163" s="79" t="s">
        <v>52</v>
      </c>
      <c r="C163" s="80"/>
      <c r="D163" s="74">
        <f t="shared" si="27"/>
        <v>64</v>
      </c>
      <c r="E163" s="81">
        <v>64</v>
      </c>
      <c r="F163" s="80"/>
      <c r="G163" s="80"/>
      <c r="H163" s="82"/>
      <c r="I163" s="81"/>
      <c r="J163" s="80">
        <v>64</v>
      </c>
      <c r="K163" s="82"/>
    </row>
    <row r="164" spans="1:11" ht="15">
      <c r="A164" s="78"/>
      <c r="B164" s="79" t="s">
        <v>54</v>
      </c>
      <c r="C164" s="80"/>
      <c r="D164" s="74">
        <f t="shared" si="27"/>
        <v>9.1</v>
      </c>
      <c r="E164" s="81">
        <v>9.1</v>
      </c>
      <c r="F164" s="80"/>
      <c r="G164" s="80"/>
      <c r="H164" s="82"/>
      <c r="I164" s="81"/>
      <c r="J164" s="80">
        <v>9.1</v>
      </c>
      <c r="K164" s="82"/>
    </row>
    <row r="165" spans="1:11" ht="15">
      <c r="A165" s="78"/>
      <c r="B165" s="152" t="s">
        <v>56</v>
      </c>
      <c r="C165" s="80"/>
      <c r="D165" s="74">
        <f t="shared" si="27"/>
        <v>13</v>
      </c>
      <c r="E165" s="81">
        <v>13</v>
      </c>
      <c r="F165" s="80"/>
      <c r="G165" s="80"/>
      <c r="H165" s="82"/>
      <c r="I165" s="81"/>
      <c r="J165" s="80">
        <v>13</v>
      </c>
      <c r="K165" s="82"/>
    </row>
    <row r="166" spans="1:11" ht="15">
      <c r="A166" s="84"/>
      <c r="B166" s="154" t="s">
        <v>57</v>
      </c>
      <c r="C166" s="86"/>
      <c r="D166" s="87">
        <f t="shared" si="27"/>
        <v>50.5</v>
      </c>
      <c r="E166" s="88">
        <v>50.5</v>
      </c>
      <c r="F166" s="86"/>
      <c r="G166" s="86"/>
      <c r="H166" s="89"/>
      <c r="I166" s="88"/>
      <c r="J166" s="86">
        <v>50.5</v>
      </c>
      <c r="K166" s="89"/>
    </row>
    <row r="167" spans="1:11" ht="15">
      <c r="A167" s="52">
        <v>23</v>
      </c>
      <c r="B167" s="153" t="s">
        <v>103</v>
      </c>
      <c r="C167" s="66"/>
      <c r="D167" s="99">
        <f t="shared" si="27"/>
        <v>0.5</v>
      </c>
      <c r="E167" s="68">
        <f>SUM(E168)</f>
        <v>0.5</v>
      </c>
      <c r="F167" s="66">
        <f aca="true" t="shared" si="51" ref="F167:K167">SUM(F168)</f>
        <v>0</v>
      </c>
      <c r="G167" s="66">
        <f t="shared" si="51"/>
        <v>0</v>
      </c>
      <c r="H167" s="69">
        <f t="shared" si="51"/>
        <v>0</v>
      </c>
      <c r="I167" s="68">
        <f t="shared" si="51"/>
        <v>0</v>
      </c>
      <c r="J167" s="66">
        <f t="shared" si="51"/>
        <v>0.5</v>
      </c>
      <c r="K167" s="69">
        <f t="shared" si="51"/>
        <v>0</v>
      </c>
    </row>
    <row r="168" spans="1:11" ht="15">
      <c r="A168" s="84"/>
      <c r="B168" s="157" t="s">
        <v>56</v>
      </c>
      <c r="C168" s="86"/>
      <c r="D168" s="87">
        <f t="shared" si="27"/>
        <v>0.5</v>
      </c>
      <c r="E168" s="88">
        <v>0.5</v>
      </c>
      <c r="F168" s="86"/>
      <c r="G168" s="86"/>
      <c r="H168" s="89"/>
      <c r="I168" s="88"/>
      <c r="J168" s="86">
        <v>0.5</v>
      </c>
      <c r="K168" s="89"/>
    </row>
    <row r="169" spans="1:11" s="2" customFormat="1" ht="15">
      <c r="A169" s="52">
        <v>24</v>
      </c>
      <c r="B169" s="153" t="s">
        <v>104</v>
      </c>
      <c r="C169" s="66"/>
      <c r="D169" s="99">
        <f t="shared" si="27"/>
        <v>0.2</v>
      </c>
      <c r="E169" s="68">
        <f>SUM(E170)</f>
        <v>0.2</v>
      </c>
      <c r="F169" s="66">
        <f aca="true" t="shared" si="52" ref="F169:K169">SUM(F170)</f>
        <v>0</v>
      </c>
      <c r="G169" s="66">
        <f t="shared" si="52"/>
        <v>0</v>
      </c>
      <c r="H169" s="69">
        <f t="shared" si="52"/>
        <v>0</v>
      </c>
      <c r="I169" s="68">
        <f t="shared" si="52"/>
        <v>0</v>
      </c>
      <c r="J169" s="66">
        <f t="shared" si="52"/>
        <v>0.2</v>
      </c>
      <c r="K169" s="69">
        <f t="shared" si="52"/>
        <v>0</v>
      </c>
    </row>
    <row r="170" spans="1:11" ht="15">
      <c r="A170" s="84"/>
      <c r="B170" s="157" t="s">
        <v>56</v>
      </c>
      <c r="C170" s="86"/>
      <c r="D170" s="87">
        <f t="shared" si="27"/>
        <v>0.2</v>
      </c>
      <c r="E170" s="88">
        <v>0.2</v>
      </c>
      <c r="F170" s="86"/>
      <c r="G170" s="86"/>
      <c r="H170" s="89"/>
      <c r="I170" s="88"/>
      <c r="J170" s="86">
        <v>0.2</v>
      </c>
      <c r="K170" s="89"/>
    </row>
    <row r="171" spans="1:11" s="2" customFormat="1" ht="15">
      <c r="A171" s="52">
        <v>25</v>
      </c>
      <c r="B171" s="153" t="s">
        <v>66</v>
      </c>
      <c r="C171" s="66">
        <f>SUM(C172:C172)</f>
        <v>0</v>
      </c>
      <c r="D171" s="99">
        <f t="shared" si="27"/>
        <v>2</v>
      </c>
      <c r="E171" s="68">
        <f aca="true" t="shared" si="53" ref="E171:K171">SUM(E172:E172)</f>
        <v>2</v>
      </c>
      <c r="F171" s="66">
        <f t="shared" si="53"/>
        <v>0</v>
      </c>
      <c r="G171" s="66">
        <f t="shared" si="53"/>
        <v>0</v>
      </c>
      <c r="H171" s="69">
        <f t="shared" si="53"/>
        <v>0</v>
      </c>
      <c r="I171" s="68">
        <f t="shared" si="53"/>
        <v>0</v>
      </c>
      <c r="J171" s="66">
        <f t="shared" si="53"/>
        <v>2</v>
      </c>
      <c r="K171" s="69">
        <f t="shared" si="53"/>
        <v>0</v>
      </c>
    </row>
    <row r="172" spans="1:11" ht="15">
      <c r="A172" s="163"/>
      <c r="B172" s="164" t="s">
        <v>52</v>
      </c>
      <c r="C172" s="107"/>
      <c r="D172" s="127">
        <f t="shared" si="27"/>
        <v>2</v>
      </c>
      <c r="E172" s="106">
        <v>2</v>
      </c>
      <c r="F172" s="107"/>
      <c r="G172" s="107"/>
      <c r="H172" s="108"/>
      <c r="I172" s="106"/>
      <c r="J172" s="107">
        <v>2</v>
      </c>
      <c r="K172" s="108"/>
    </row>
    <row r="173" spans="1:11" s="2" customFormat="1" ht="15">
      <c r="A173" s="52">
        <v>26</v>
      </c>
      <c r="B173" s="153" t="s">
        <v>27</v>
      </c>
      <c r="C173" s="66">
        <f>SUM(C174:C176)</f>
        <v>0</v>
      </c>
      <c r="D173" s="99">
        <f>SUM(E173:H173)</f>
        <v>1330</v>
      </c>
      <c r="E173" s="68">
        <f>SUM(E174:E176)</f>
        <v>1330</v>
      </c>
      <c r="F173" s="66">
        <f aca="true" t="shared" si="54" ref="F173:K173">SUM(F174:F176)</f>
        <v>0</v>
      </c>
      <c r="G173" s="66">
        <f t="shared" si="54"/>
        <v>0</v>
      </c>
      <c r="H173" s="69">
        <f t="shared" si="54"/>
        <v>0</v>
      </c>
      <c r="I173" s="68">
        <f t="shared" si="54"/>
        <v>0</v>
      </c>
      <c r="J173" s="66">
        <f t="shared" si="54"/>
        <v>330</v>
      </c>
      <c r="K173" s="69">
        <f t="shared" si="54"/>
        <v>1000</v>
      </c>
    </row>
    <row r="174" spans="1:11" ht="15">
      <c r="A174" s="126"/>
      <c r="B174" s="158" t="s">
        <v>52</v>
      </c>
      <c r="C174" s="73"/>
      <c r="D174" s="105">
        <f t="shared" si="27"/>
        <v>30</v>
      </c>
      <c r="E174" s="75">
        <v>30</v>
      </c>
      <c r="F174" s="73"/>
      <c r="G174" s="73"/>
      <c r="H174" s="76"/>
      <c r="I174" s="75"/>
      <c r="J174" s="73">
        <v>30</v>
      </c>
      <c r="K174" s="76"/>
    </row>
    <row r="175" spans="1:11" ht="15">
      <c r="A175" s="78"/>
      <c r="B175" s="79" t="s">
        <v>53</v>
      </c>
      <c r="C175" s="80"/>
      <c r="D175" s="74">
        <f t="shared" si="27"/>
        <v>300</v>
      </c>
      <c r="E175" s="81">
        <v>300</v>
      </c>
      <c r="F175" s="80"/>
      <c r="G175" s="80"/>
      <c r="H175" s="82"/>
      <c r="I175" s="81"/>
      <c r="J175" s="80">
        <v>300</v>
      </c>
      <c r="K175" s="82"/>
    </row>
    <row r="176" spans="1:11" ht="15">
      <c r="A176" s="84"/>
      <c r="B176" s="154" t="s">
        <v>56</v>
      </c>
      <c r="C176" s="86"/>
      <c r="D176" s="87">
        <f>SUM(E176:H176)</f>
        <v>1000</v>
      </c>
      <c r="E176" s="88">
        <v>1000</v>
      </c>
      <c r="F176" s="86"/>
      <c r="G176" s="86"/>
      <c r="H176" s="89"/>
      <c r="I176" s="88"/>
      <c r="J176" s="86"/>
      <c r="K176" s="89">
        <v>1000</v>
      </c>
    </row>
    <row r="177" spans="1:11" s="2" customFormat="1" ht="15">
      <c r="A177" s="52">
        <v>27</v>
      </c>
      <c r="B177" s="153" t="s">
        <v>67</v>
      </c>
      <c r="C177" s="66">
        <f>SUM(C178:C179)</f>
        <v>0</v>
      </c>
      <c r="D177" s="99">
        <f t="shared" si="27"/>
        <v>3.4000000000000004</v>
      </c>
      <c r="E177" s="68">
        <f aca="true" t="shared" si="55" ref="E177:K177">SUM(E178:E179)</f>
        <v>3.4000000000000004</v>
      </c>
      <c r="F177" s="66">
        <f t="shared" si="55"/>
        <v>0</v>
      </c>
      <c r="G177" s="66">
        <f t="shared" si="55"/>
        <v>0</v>
      </c>
      <c r="H177" s="69">
        <f t="shared" si="55"/>
        <v>0</v>
      </c>
      <c r="I177" s="68">
        <f t="shared" si="55"/>
        <v>0</v>
      </c>
      <c r="J177" s="66">
        <f t="shared" si="55"/>
        <v>3.4000000000000004</v>
      </c>
      <c r="K177" s="69">
        <f t="shared" si="55"/>
        <v>0</v>
      </c>
    </row>
    <row r="178" spans="1:11" ht="15">
      <c r="A178" s="78"/>
      <c r="B178" s="79" t="s">
        <v>54</v>
      </c>
      <c r="C178" s="80"/>
      <c r="D178" s="74">
        <f t="shared" si="27"/>
        <v>3.2</v>
      </c>
      <c r="E178" s="81">
        <v>3.2</v>
      </c>
      <c r="F178" s="80"/>
      <c r="G178" s="80"/>
      <c r="H178" s="82"/>
      <c r="I178" s="81"/>
      <c r="J178" s="80">
        <v>3.2</v>
      </c>
      <c r="K178" s="82"/>
    </row>
    <row r="179" spans="1:11" ht="15">
      <c r="A179" s="84"/>
      <c r="B179" s="154" t="s">
        <v>56</v>
      </c>
      <c r="C179" s="86"/>
      <c r="D179" s="87">
        <f t="shared" si="27"/>
        <v>0.2</v>
      </c>
      <c r="E179" s="88">
        <v>0.2</v>
      </c>
      <c r="F179" s="86"/>
      <c r="G179" s="86"/>
      <c r="H179" s="89"/>
      <c r="I179" s="88"/>
      <c r="J179" s="86">
        <v>0.2</v>
      </c>
      <c r="K179" s="89"/>
    </row>
    <row r="180" spans="1:11" s="2" customFormat="1" ht="15">
      <c r="A180" s="52">
        <v>28</v>
      </c>
      <c r="B180" s="153" t="s">
        <v>68</v>
      </c>
      <c r="C180" s="66">
        <f>SUM(C181)</f>
        <v>7</v>
      </c>
      <c r="D180" s="99">
        <f t="shared" si="27"/>
        <v>0</v>
      </c>
      <c r="E180" s="68">
        <f aca="true" t="shared" si="56" ref="E180:K180">SUM(E181)</f>
        <v>0</v>
      </c>
      <c r="F180" s="66">
        <f t="shared" si="56"/>
        <v>0</v>
      </c>
      <c r="G180" s="66">
        <f t="shared" si="56"/>
        <v>0</v>
      </c>
      <c r="H180" s="69">
        <f t="shared" si="56"/>
        <v>0</v>
      </c>
      <c r="I180" s="68">
        <f t="shared" si="56"/>
        <v>0</v>
      </c>
      <c r="J180" s="66">
        <f t="shared" si="56"/>
        <v>0</v>
      </c>
      <c r="K180" s="69">
        <f t="shared" si="56"/>
        <v>0</v>
      </c>
    </row>
    <row r="181" spans="1:11" ht="15">
      <c r="A181" s="84"/>
      <c r="B181" s="154" t="s">
        <v>56</v>
      </c>
      <c r="C181" s="86">
        <v>7</v>
      </c>
      <c r="D181" s="87">
        <f t="shared" si="27"/>
        <v>0</v>
      </c>
      <c r="E181" s="88"/>
      <c r="F181" s="86"/>
      <c r="G181" s="86"/>
      <c r="H181" s="89"/>
      <c r="I181" s="88"/>
      <c r="J181" s="86"/>
      <c r="K181" s="89"/>
    </row>
    <row r="182" spans="1:11" ht="15">
      <c r="A182" s="52">
        <v>29</v>
      </c>
      <c r="B182" s="153" t="s">
        <v>105</v>
      </c>
      <c r="C182" s="66">
        <f>SUM(C183:C186)</f>
        <v>0</v>
      </c>
      <c r="D182" s="99">
        <f>SUM(D183)</f>
        <v>1.1</v>
      </c>
      <c r="E182" s="68">
        <f aca="true" t="shared" si="57" ref="E182:K182">SUM(E183)</f>
        <v>1.1</v>
      </c>
      <c r="F182" s="66">
        <f t="shared" si="57"/>
        <v>0</v>
      </c>
      <c r="G182" s="66">
        <f t="shared" si="57"/>
        <v>0</v>
      </c>
      <c r="H182" s="69">
        <f t="shared" si="57"/>
        <v>0</v>
      </c>
      <c r="I182" s="68">
        <f t="shared" si="57"/>
        <v>0</v>
      </c>
      <c r="J182" s="66">
        <f t="shared" si="57"/>
        <v>1.1</v>
      </c>
      <c r="K182" s="69">
        <f t="shared" si="57"/>
        <v>0</v>
      </c>
    </row>
    <row r="183" spans="1:11" ht="15">
      <c r="A183" s="110"/>
      <c r="B183" s="161" t="s">
        <v>56</v>
      </c>
      <c r="C183" s="112"/>
      <c r="D183" s="113">
        <f>SUM(E183:H183)</f>
        <v>1.1</v>
      </c>
      <c r="E183" s="114">
        <v>1.1</v>
      </c>
      <c r="F183" s="112"/>
      <c r="G183" s="112"/>
      <c r="H183" s="115"/>
      <c r="I183" s="114"/>
      <c r="J183" s="112">
        <v>1.1</v>
      </c>
      <c r="K183" s="115"/>
    </row>
    <row r="184" spans="1:11" ht="15">
      <c r="A184" s="52">
        <v>30</v>
      </c>
      <c r="B184" s="153" t="s">
        <v>96</v>
      </c>
      <c r="C184" s="66">
        <f>SUM(C185:C187)</f>
        <v>0</v>
      </c>
      <c r="D184" s="99">
        <f>SUM(D185:D187)</f>
        <v>7.3</v>
      </c>
      <c r="E184" s="68">
        <f aca="true" t="shared" si="58" ref="E184:K184">SUM(E185:E187)</f>
        <v>7.3</v>
      </c>
      <c r="F184" s="66">
        <f t="shared" si="58"/>
        <v>0</v>
      </c>
      <c r="G184" s="66">
        <f t="shared" si="58"/>
        <v>0</v>
      </c>
      <c r="H184" s="69">
        <f t="shared" si="58"/>
        <v>0</v>
      </c>
      <c r="I184" s="68">
        <f t="shared" si="58"/>
        <v>0</v>
      </c>
      <c r="J184" s="66">
        <f t="shared" si="58"/>
        <v>7.3</v>
      </c>
      <c r="K184" s="69">
        <f t="shared" si="58"/>
        <v>0</v>
      </c>
    </row>
    <row r="185" spans="1:11" ht="15">
      <c r="A185" s="163"/>
      <c r="B185" s="164" t="s">
        <v>56</v>
      </c>
      <c r="C185" s="107"/>
      <c r="D185" s="127">
        <f t="shared" si="27"/>
        <v>0.1</v>
      </c>
      <c r="E185" s="106">
        <v>0.1</v>
      </c>
      <c r="F185" s="107"/>
      <c r="G185" s="107"/>
      <c r="H185" s="108"/>
      <c r="I185" s="106"/>
      <c r="J185" s="107">
        <v>0.1</v>
      </c>
      <c r="K185" s="108"/>
    </row>
    <row r="186" spans="1:11" ht="15">
      <c r="A186" s="78"/>
      <c r="B186" s="152" t="s">
        <v>54</v>
      </c>
      <c r="C186" s="80"/>
      <c r="D186" s="74">
        <f>SUM(E186:H186)</f>
        <v>7.2</v>
      </c>
      <c r="E186" s="81">
        <v>7.2</v>
      </c>
      <c r="F186" s="80"/>
      <c r="G186" s="80"/>
      <c r="H186" s="82"/>
      <c r="I186" s="81"/>
      <c r="J186" s="80">
        <v>7.2</v>
      </c>
      <c r="K186" s="82"/>
    </row>
    <row r="187" spans="1:11" ht="15">
      <c r="A187" s="191"/>
      <c r="B187" s="200" t="s">
        <v>57</v>
      </c>
      <c r="C187" s="130"/>
      <c r="D187" s="193">
        <f t="shared" si="27"/>
        <v>0</v>
      </c>
      <c r="E187" s="194"/>
      <c r="F187" s="130"/>
      <c r="G187" s="130"/>
      <c r="H187" s="195"/>
      <c r="I187" s="194"/>
      <c r="J187" s="130"/>
      <c r="K187" s="195"/>
    </row>
    <row r="188" spans="1:11" ht="15">
      <c r="A188" s="52">
        <v>31</v>
      </c>
      <c r="B188" s="153" t="s">
        <v>93</v>
      </c>
      <c r="C188" s="66">
        <f>SUM(C189)</f>
        <v>0</v>
      </c>
      <c r="D188" s="99">
        <f aca="true" t="shared" si="59" ref="D188:K188">SUM(D189)</f>
        <v>0.5</v>
      </c>
      <c r="E188" s="68">
        <f t="shared" si="59"/>
        <v>0.5</v>
      </c>
      <c r="F188" s="66">
        <f t="shared" si="59"/>
        <v>0</v>
      </c>
      <c r="G188" s="66">
        <f t="shared" si="59"/>
        <v>0</v>
      </c>
      <c r="H188" s="69">
        <f t="shared" si="59"/>
        <v>0</v>
      </c>
      <c r="I188" s="68">
        <f t="shared" si="59"/>
        <v>0</v>
      </c>
      <c r="J188" s="66">
        <f t="shared" si="59"/>
        <v>0</v>
      </c>
      <c r="K188" s="69">
        <f t="shared" si="59"/>
        <v>0.5</v>
      </c>
    </row>
    <row r="189" spans="1:17" ht="15">
      <c r="A189" s="84"/>
      <c r="B189" s="154" t="s">
        <v>51</v>
      </c>
      <c r="C189" s="86"/>
      <c r="D189" s="87">
        <f t="shared" si="27"/>
        <v>0.5</v>
      </c>
      <c r="E189" s="88">
        <v>0.5</v>
      </c>
      <c r="F189" s="86"/>
      <c r="G189" s="86"/>
      <c r="H189" s="89"/>
      <c r="I189" s="88"/>
      <c r="J189" s="86"/>
      <c r="K189" s="89">
        <v>0.5</v>
      </c>
      <c r="Q189" s="2"/>
    </row>
    <row r="190" spans="1:11" s="2" customFormat="1" ht="15">
      <c r="A190" s="52">
        <v>32</v>
      </c>
      <c r="B190" s="153" t="s">
        <v>88</v>
      </c>
      <c r="C190" s="66">
        <f>SUM(C191:C192)</f>
        <v>0</v>
      </c>
      <c r="D190" s="99">
        <f aca="true" t="shared" si="60" ref="D190:K190">SUM(D191:D192)</f>
        <v>8.5</v>
      </c>
      <c r="E190" s="68">
        <f t="shared" si="60"/>
        <v>8.5</v>
      </c>
      <c r="F190" s="66">
        <f t="shared" si="60"/>
        <v>0</v>
      </c>
      <c r="G190" s="66">
        <f t="shared" si="60"/>
        <v>0</v>
      </c>
      <c r="H190" s="69">
        <f t="shared" si="60"/>
        <v>0</v>
      </c>
      <c r="I190" s="68">
        <f t="shared" si="60"/>
        <v>0</v>
      </c>
      <c r="J190" s="66">
        <f t="shared" si="60"/>
        <v>8.5</v>
      </c>
      <c r="K190" s="69">
        <f t="shared" si="60"/>
        <v>0</v>
      </c>
    </row>
    <row r="191" spans="1:11" ht="15">
      <c r="A191" s="163"/>
      <c r="B191" s="164" t="s">
        <v>51</v>
      </c>
      <c r="C191" s="107"/>
      <c r="D191" s="127">
        <f t="shared" si="27"/>
        <v>6</v>
      </c>
      <c r="E191" s="106">
        <v>6</v>
      </c>
      <c r="F191" s="107"/>
      <c r="G191" s="107"/>
      <c r="H191" s="108"/>
      <c r="I191" s="106"/>
      <c r="J191" s="107">
        <v>6</v>
      </c>
      <c r="K191" s="108"/>
    </row>
    <row r="192" spans="1:11" ht="15">
      <c r="A192" s="84"/>
      <c r="B192" s="154" t="s">
        <v>56</v>
      </c>
      <c r="C192" s="86"/>
      <c r="D192" s="87">
        <f t="shared" si="27"/>
        <v>2.5</v>
      </c>
      <c r="E192" s="88">
        <v>2.5</v>
      </c>
      <c r="F192" s="86"/>
      <c r="G192" s="86"/>
      <c r="H192" s="89"/>
      <c r="I192" s="88"/>
      <c r="J192" s="86">
        <v>2.5</v>
      </c>
      <c r="K192" s="89"/>
    </row>
    <row r="193" spans="1:11" s="2" customFormat="1" ht="15">
      <c r="A193" s="52">
        <v>33</v>
      </c>
      <c r="B193" s="153" t="s">
        <v>28</v>
      </c>
      <c r="C193" s="66">
        <f>SUM(C194:C195)</f>
        <v>0</v>
      </c>
      <c r="D193" s="99">
        <f t="shared" si="27"/>
        <v>7.2</v>
      </c>
      <c r="E193" s="68">
        <f aca="true" t="shared" si="61" ref="E193:K193">SUM(E194:E195)</f>
        <v>7.2</v>
      </c>
      <c r="F193" s="66">
        <f t="shared" si="61"/>
        <v>0</v>
      </c>
      <c r="G193" s="66">
        <f t="shared" si="61"/>
        <v>0</v>
      </c>
      <c r="H193" s="69">
        <f t="shared" si="61"/>
        <v>0</v>
      </c>
      <c r="I193" s="68">
        <f t="shared" si="61"/>
        <v>0</v>
      </c>
      <c r="J193" s="66">
        <f t="shared" si="61"/>
        <v>6.2</v>
      </c>
      <c r="K193" s="69">
        <f t="shared" si="61"/>
        <v>1</v>
      </c>
    </row>
    <row r="194" spans="1:11" ht="15">
      <c r="A194" s="78"/>
      <c r="B194" s="79" t="s">
        <v>51</v>
      </c>
      <c r="C194" s="80"/>
      <c r="D194" s="74">
        <f t="shared" si="27"/>
        <v>6</v>
      </c>
      <c r="E194" s="81">
        <v>6</v>
      </c>
      <c r="F194" s="80"/>
      <c r="G194" s="80"/>
      <c r="H194" s="82"/>
      <c r="I194" s="81"/>
      <c r="J194" s="80">
        <v>6</v>
      </c>
      <c r="K194" s="82"/>
    </row>
    <row r="195" spans="1:11" ht="15">
      <c r="A195" s="78"/>
      <c r="B195" s="79" t="s">
        <v>54</v>
      </c>
      <c r="C195" s="80"/>
      <c r="D195" s="74">
        <f t="shared" si="27"/>
        <v>1.2</v>
      </c>
      <c r="E195" s="81">
        <v>1.2</v>
      </c>
      <c r="F195" s="80"/>
      <c r="G195" s="80"/>
      <c r="H195" s="82"/>
      <c r="I195" s="81"/>
      <c r="J195" s="80">
        <v>0.2</v>
      </c>
      <c r="K195" s="82">
        <v>1</v>
      </c>
    </row>
    <row r="196" spans="1:11" s="2" customFormat="1" ht="15">
      <c r="A196" s="52">
        <v>34</v>
      </c>
      <c r="B196" s="153" t="s">
        <v>29</v>
      </c>
      <c r="C196" s="66">
        <f>SUM(C197:C200)</f>
        <v>0</v>
      </c>
      <c r="D196" s="99">
        <f t="shared" si="27"/>
        <v>104.1</v>
      </c>
      <c r="E196" s="68">
        <f aca="true" t="shared" si="62" ref="E196:K196">SUM(E197:E200)</f>
        <v>104.1</v>
      </c>
      <c r="F196" s="66">
        <f t="shared" si="62"/>
        <v>0</v>
      </c>
      <c r="G196" s="66">
        <f t="shared" si="62"/>
        <v>0</v>
      </c>
      <c r="H196" s="69">
        <f t="shared" si="62"/>
        <v>0</v>
      </c>
      <c r="I196" s="68">
        <f t="shared" si="62"/>
        <v>0</v>
      </c>
      <c r="J196" s="66">
        <f t="shared" si="62"/>
        <v>103.1</v>
      </c>
      <c r="K196" s="69">
        <f t="shared" si="62"/>
        <v>1</v>
      </c>
    </row>
    <row r="197" spans="1:11" ht="15">
      <c r="A197" s="78"/>
      <c r="B197" s="79" t="s">
        <v>51</v>
      </c>
      <c r="C197" s="80"/>
      <c r="D197" s="74">
        <f t="shared" si="27"/>
        <v>6</v>
      </c>
      <c r="E197" s="81">
        <v>6</v>
      </c>
      <c r="F197" s="80"/>
      <c r="G197" s="80"/>
      <c r="H197" s="82"/>
      <c r="I197" s="81"/>
      <c r="J197" s="80">
        <v>6</v>
      </c>
      <c r="K197" s="82"/>
    </row>
    <row r="198" spans="1:11" ht="15">
      <c r="A198" s="78"/>
      <c r="B198" s="79" t="s">
        <v>52</v>
      </c>
      <c r="C198" s="80"/>
      <c r="D198" s="74">
        <f t="shared" si="27"/>
        <v>4</v>
      </c>
      <c r="E198" s="81">
        <v>4</v>
      </c>
      <c r="F198" s="80"/>
      <c r="G198" s="80"/>
      <c r="H198" s="82"/>
      <c r="I198" s="81"/>
      <c r="J198" s="80">
        <v>3</v>
      </c>
      <c r="K198" s="82">
        <v>1</v>
      </c>
    </row>
    <row r="199" spans="1:11" ht="15">
      <c r="A199" s="78"/>
      <c r="B199" s="79" t="s">
        <v>54</v>
      </c>
      <c r="C199" s="80"/>
      <c r="D199" s="74">
        <f t="shared" si="27"/>
        <v>82.1</v>
      </c>
      <c r="E199" s="81">
        <v>82.1</v>
      </c>
      <c r="F199" s="80"/>
      <c r="G199" s="80"/>
      <c r="H199" s="82"/>
      <c r="I199" s="81"/>
      <c r="J199" s="80">
        <v>82.1</v>
      </c>
      <c r="K199" s="82"/>
    </row>
    <row r="200" spans="1:11" ht="15">
      <c r="A200" s="84"/>
      <c r="B200" s="154" t="s">
        <v>57</v>
      </c>
      <c r="C200" s="86"/>
      <c r="D200" s="87">
        <f t="shared" si="27"/>
        <v>12</v>
      </c>
      <c r="E200" s="88">
        <v>12</v>
      </c>
      <c r="F200" s="86"/>
      <c r="G200" s="86"/>
      <c r="H200" s="89"/>
      <c r="I200" s="88"/>
      <c r="J200" s="86">
        <v>12</v>
      </c>
      <c r="K200" s="89"/>
    </row>
    <row r="201" spans="1:11" ht="15">
      <c r="A201" s="52">
        <v>35</v>
      </c>
      <c r="B201" s="153" t="s">
        <v>94</v>
      </c>
      <c r="C201" s="66">
        <f>SUM(C202)</f>
        <v>0</v>
      </c>
      <c r="D201" s="99">
        <f aca="true" t="shared" si="63" ref="D201:K201">SUM(D202)</f>
        <v>0.6</v>
      </c>
      <c r="E201" s="68">
        <f t="shared" si="63"/>
        <v>0.6</v>
      </c>
      <c r="F201" s="66">
        <f t="shared" si="63"/>
        <v>0</v>
      </c>
      <c r="G201" s="66">
        <f t="shared" si="63"/>
        <v>0</v>
      </c>
      <c r="H201" s="69">
        <f t="shared" si="63"/>
        <v>0</v>
      </c>
      <c r="I201" s="68">
        <f t="shared" si="63"/>
        <v>0</v>
      </c>
      <c r="J201" s="66">
        <f t="shared" si="63"/>
        <v>0.6</v>
      </c>
      <c r="K201" s="69">
        <f t="shared" si="63"/>
        <v>0</v>
      </c>
    </row>
    <row r="202" spans="1:11" ht="15">
      <c r="A202" s="84"/>
      <c r="B202" s="154" t="s">
        <v>54</v>
      </c>
      <c r="C202" s="86"/>
      <c r="D202" s="87">
        <f t="shared" si="27"/>
        <v>0.6</v>
      </c>
      <c r="E202" s="88">
        <v>0.6</v>
      </c>
      <c r="F202" s="86"/>
      <c r="G202" s="86"/>
      <c r="H202" s="89"/>
      <c r="I202" s="88"/>
      <c r="J202" s="86">
        <v>0.6</v>
      </c>
      <c r="K202" s="89"/>
    </row>
    <row r="203" spans="1:11" s="2" customFormat="1" ht="15">
      <c r="A203" s="52">
        <v>36</v>
      </c>
      <c r="B203" s="153" t="s">
        <v>30</v>
      </c>
      <c r="C203" s="66">
        <f>SUM(C204:C206)</f>
        <v>0</v>
      </c>
      <c r="D203" s="99">
        <f aca="true" t="shared" si="64" ref="D203:K203">SUM(D204:D206)</f>
        <v>34.2</v>
      </c>
      <c r="E203" s="68">
        <f t="shared" si="64"/>
        <v>26.2</v>
      </c>
      <c r="F203" s="66">
        <f t="shared" si="64"/>
        <v>0</v>
      </c>
      <c r="G203" s="66">
        <f t="shared" si="64"/>
        <v>0</v>
      </c>
      <c r="H203" s="69">
        <f t="shared" si="64"/>
        <v>8</v>
      </c>
      <c r="I203" s="68">
        <f t="shared" si="64"/>
        <v>0</v>
      </c>
      <c r="J203" s="66">
        <f t="shared" si="64"/>
        <v>14.2</v>
      </c>
      <c r="K203" s="69">
        <f t="shared" si="64"/>
        <v>20</v>
      </c>
    </row>
    <row r="204" spans="1:11" s="2" customFormat="1" ht="15">
      <c r="A204" s="126"/>
      <c r="B204" s="158" t="s">
        <v>51</v>
      </c>
      <c r="C204" s="73"/>
      <c r="D204" s="105">
        <f>SUM(E204:H204)</f>
        <v>6</v>
      </c>
      <c r="E204" s="75">
        <v>6</v>
      </c>
      <c r="F204" s="73"/>
      <c r="G204" s="73"/>
      <c r="H204" s="76"/>
      <c r="I204" s="75"/>
      <c r="J204" s="73">
        <v>6</v>
      </c>
      <c r="K204" s="76"/>
    </row>
    <row r="205" spans="1:11" ht="15">
      <c r="A205" s="126"/>
      <c r="B205" s="158" t="s">
        <v>52</v>
      </c>
      <c r="C205" s="73"/>
      <c r="D205" s="105">
        <f>SUM(E205:H205)</f>
        <v>20</v>
      </c>
      <c r="E205" s="75">
        <v>20</v>
      </c>
      <c r="F205" s="73"/>
      <c r="G205" s="73"/>
      <c r="H205" s="76"/>
      <c r="I205" s="75"/>
      <c r="J205" s="73"/>
      <c r="K205" s="76">
        <v>20</v>
      </c>
    </row>
    <row r="206" spans="1:14" ht="15">
      <c r="A206" s="84"/>
      <c r="B206" s="85" t="s">
        <v>54</v>
      </c>
      <c r="C206" s="86"/>
      <c r="D206" s="87">
        <f>SUM(E206:H206)</f>
        <v>8.2</v>
      </c>
      <c r="E206" s="88">
        <v>0.2</v>
      </c>
      <c r="F206" s="86"/>
      <c r="G206" s="86"/>
      <c r="H206" s="89">
        <v>8</v>
      </c>
      <c r="I206" s="88"/>
      <c r="J206" s="86">
        <v>8.2</v>
      </c>
      <c r="K206" s="89"/>
      <c r="N206" s="174"/>
    </row>
    <row r="207" spans="1:11" s="2" customFormat="1" ht="15">
      <c r="A207" s="52">
        <v>37</v>
      </c>
      <c r="B207" s="153" t="s">
        <v>31</v>
      </c>
      <c r="C207" s="66">
        <f>SUM(C208:C209)</f>
        <v>0</v>
      </c>
      <c r="D207" s="99">
        <f t="shared" si="27"/>
        <v>65</v>
      </c>
      <c r="E207" s="68">
        <f aca="true" t="shared" si="65" ref="E207:K207">SUM(E208:E209)</f>
        <v>65</v>
      </c>
      <c r="F207" s="66">
        <f t="shared" si="65"/>
        <v>0</v>
      </c>
      <c r="G207" s="66">
        <f t="shared" si="65"/>
        <v>0</v>
      </c>
      <c r="H207" s="69">
        <f t="shared" si="65"/>
        <v>0</v>
      </c>
      <c r="I207" s="68">
        <f t="shared" si="65"/>
        <v>0</v>
      </c>
      <c r="J207" s="66">
        <f t="shared" si="65"/>
        <v>65</v>
      </c>
      <c r="K207" s="69">
        <f t="shared" si="65"/>
        <v>0</v>
      </c>
    </row>
    <row r="208" spans="1:11" s="2" customFormat="1" ht="15">
      <c r="A208" s="165"/>
      <c r="B208" s="158" t="s">
        <v>52</v>
      </c>
      <c r="C208" s="128"/>
      <c r="D208" s="105">
        <f>SUM(E208:H208)</f>
        <v>10</v>
      </c>
      <c r="E208" s="75">
        <v>10</v>
      </c>
      <c r="F208" s="73"/>
      <c r="G208" s="73"/>
      <c r="H208" s="76"/>
      <c r="I208" s="75"/>
      <c r="J208" s="73">
        <v>10</v>
      </c>
      <c r="K208" s="76"/>
    </row>
    <row r="209" spans="1:11" ht="15.75" thickBot="1">
      <c r="A209" s="166"/>
      <c r="B209" s="79" t="s">
        <v>53</v>
      </c>
      <c r="C209" s="80"/>
      <c r="D209" s="74">
        <f t="shared" si="27"/>
        <v>55</v>
      </c>
      <c r="E209" s="81">
        <v>55</v>
      </c>
      <c r="F209" s="80"/>
      <c r="G209" s="80"/>
      <c r="H209" s="82"/>
      <c r="I209" s="81"/>
      <c r="J209" s="80">
        <v>55</v>
      </c>
      <c r="K209" s="82"/>
    </row>
    <row r="210" spans="1:16" s="2" customFormat="1" ht="15">
      <c r="A210" s="213" t="s">
        <v>75</v>
      </c>
      <c r="B210" s="214"/>
      <c r="C210" s="173">
        <f>C76+C83+C86+C88+C95+C97+C100+C107+C109+C116+C121+C126+C133+C140+C142+C145+C148+C151+C153+C155+C158+C160+C167+C169+C171+C173+C177+C180+C182+C184+C188+C190+C193+C196+C201+C203+C207</f>
        <v>824.9</v>
      </c>
      <c r="D210" s="173">
        <f aca="true" t="shared" si="66" ref="D210:K210">D76+D83+D86+D88+D95+D97+D100+D107+D109+D116+D121+D126+D133+D140+D142+D145+D148+D151+D153+D155+D158+D160+D167+D169+D171+D173+D177+D180+D182+D184+D188+D190+D193+D196+D201+D203+D207</f>
        <v>40817.14999999999</v>
      </c>
      <c r="E210" s="197">
        <f t="shared" si="66"/>
        <v>30964.649999999994</v>
      </c>
      <c r="F210" s="198">
        <f t="shared" si="66"/>
        <v>9370</v>
      </c>
      <c r="G210" s="198">
        <f t="shared" si="66"/>
        <v>34.5</v>
      </c>
      <c r="H210" s="199">
        <f t="shared" si="66"/>
        <v>448</v>
      </c>
      <c r="I210" s="197">
        <f t="shared" si="66"/>
        <v>14.5</v>
      </c>
      <c r="J210" s="198">
        <f t="shared" si="66"/>
        <v>38682.94999999999</v>
      </c>
      <c r="K210" s="199">
        <f t="shared" si="66"/>
        <v>2119.7</v>
      </c>
      <c r="P210" s="34"/>
    </row>
    <row r="211" spans="1:11" ht="15">
      <c r="A211" s="23"/>
      <c r="B211" s="167" t="s">
        <v>51</v>
      </c>
      <c r="C211" s="168">
        <f>C77+C89+C96+C101+C110+C127+C134+C146+C161+C189+C194+C197+C204+C191</f>
        <v>3.3</v>
      </c>
      <c r="D211" s="142">
        <f aca="true" t="shared" si="67" ref="D211:K211">D77+D89+D96+D101+D110+D127+D134+D146+D161+D189+D194+D197+D204+D191</f>
        <v>1395.8</v>
      </c>
      <c r="E211" s="140">
        <f t="shared" si="67"/>
        <v>1395.8</v>
      </c>
      <c r="F211" s="141">
        <f t="shared" si="67"/>
        <v>0</v>
      </c>
      <c r="G211" s="141">
        <f t="shared" si="67"/>
        <v>0</v>
      </c>
      <c r="H211" s="142">
        <f t="shared" si="67"/>
        <v>0</v>
      </c>
      <c r="I211" s="140">
        <f t="shared" si="67"/>
        <v>3.3</v>
      </c>
      <c r="J211" s="141">
        <f t="shared" si="67"/>
        <v>1350</v>
      </c>
      <c r="K211" s="142">
        <f t="shared" si="67"/>
        <v>42.5</v>
      </c>
    </row>
    <row r="212" spans="1:11" ht="15">
      <c r="A212" s="23"/>
      <c r="B212" s="167" t="s">
        <v>52</v>
      </c>
      <c r="C212" s="168">
        <f>C78+C90+C103+C111+C128+C135+C141+C163+C198+C205+C208+C108+C98+C117+C122+C172+C174</f>
        <v>50</v>
      </c>
      <c r="D212" s="169">
        <f aca="true" t="shared" si="68" ref="D212:K212">D78+D90+D103+D111+D128+D135+D141+D163+D198+D205+D208+D108+D98+D117+D122+D172+D174</f>
        <v>8352.5</v>
      </c>
      <c r="E212" s="134">
        <f t="shared" si="68"/>
        <v>4352.5</v>
      </c>
      <c r="F212" s="141">
        <f t="shared" si="68"/>
        <v>4000</v>
      </c>
      <c r="G212" s="141">
        <f t="shared" si="68"/>
        <v>0</v>
      </c>
      <c r="H212" s="142">
        <f t="shared" si="68"/>
        <v>0</v>
      </c>
      <c r="I212" s="140">
        <f t="shared" si="68"/>
        <v>0</v>
      </c>
      <c r="J212" s="141">
        <f t="shared" si="68"/>
        <v>7431.5</v>
      </c>
      <c r="K212" s="142">
        <f t="shared" si="68"/>
        <v>921</v>
      </c>
    </row>
    <row r="213" spans="1:11" ht="15">
      <c r="A213" s="23"/>
      <c r="B213" s="167" t="s">
        <v>53</v>
      </c>
      <c r="C213" s="168">
        <f>C79+C99+C102+C112+C123+C129+C136+C162+C175+C209+C91+C118</f>
        <v>0</v>
      </c>
      <c r="D213" s="142">
        <f aca="true" t="shared" si="69" ref="D213:K213">D79+D99+D102+D112+D123+D129+D136+D162+D175+D209+D91+D118</f>
        <v>7166</v>
      </c>
      <c r="E213" s="134">
        <f t="shared" si="69"/>
        <v>2796</v>
      </c>
      <c r="F213" s="141">
        <f t="shared" si="69"/>
        <v>4370</v>
      </c>
      <c r="G213" s="141">
        <f t="shared" si="69"/>
        <v>0</v>
      </c>
      <c r="H213" s="142">
        <f t="shared" si="69"/>
        <v>0</v>
      </c>
      <c r="I213" s="140">
        <f t="shared" si="69"/>
        <v>0</v>
      </c>
      <c r="J213" s="141">
        <f t="shared" si="69"/>
        <v>7166</v>
      </c>
      <c r="K213" s="142">
        <f t="shared" si="69"/>
        <v>0</v>
      </c>
    </row>
    <row r="214" spans="1:11" ht="15">
      <c r="A214" s="23"/>
      <c r="B214" s="167" t="s">
        <v>54</v>
      </c>
      <c r="C214" s="140">
        <f>C80+C84+C92+C104+C113+C119+C130+C137+C143+C147+C152+C156+C159+C164+C178+C195+C199+C206+C202+C186</f>
        <v>52</v>
      </c>
      <c r="D214" s="142">
        <f aca="true" t="shared" si="70" ref="D214:K214">D80+D84+D92+D104+D113+D119+D130+D137+D143+D147+D152+D156+D159+D164+D178+D195+D199+D206+D202+D186</f>
        <v>8323.800000000005</v>
      </c>
      <c r="E214" s="140">
        <f t="shared" si="70"/>
        <v>6873.300000000001</v>
      </c>
      <c r="F214" s="141">
        <f t="shared" si="70"/>
        <v>1000</v>
      </c>
      <c r="G214" s="141">
        <f t="shared" si="70"/>
        <v>2.5</v>
      </c>
      <c r="H214" s="142">
        <f t="shared" si="70"/>
        <v>448</v>
      </c>
      <c r="I214" s="140">
        <f t="shared" si="70"/>
        <v>2</v>
      </c>
      <c r="J214" s="141">
        <f t="shared" si="70"/>
        <v>8165.6</v>
      </c>
      <c r="K214" s="142">
        <f t="shared" si="70"/>
        <v>156.2</v>
      </c>
    </row>
    <row r="215" spans="1:11" ht="15">
      <c r="A215" s="23"/>
      <c r="B215" s="167" t="s">
        <v>56</v>
      </c>
      <c r="C215" s="168">
        <f>C81+C85+C93+C105+C114+C124+C131+C138+C157+C165+C170+C176+C179+C192+C149+C181+C144+C167+C183+C185</f>
        <v>169.6</v>
      </c>
      <c r="D215" s="168">
        <f aca="true" t="shared" si="71" ref="D215:K215">D81+D85+D93+D105+D114+D124+D131+D138+D157+D165+D170+D176+D179+D192+D149+D181+D144+D167+D183+D185</f>
        <v>2777.5499999999997</v>
      </c>
      <c r="E215" s="140">
        <f t="shared" si="71"/>
        <v>2750.5499999999997</v>
      </c>
      <c r="F215" s="141">
        <f t="shared" si="71"/>
        <v>0</v>
      </c>
      <c r="G215" s="141">
        <f t="shared" si="71"/>
        <v>27</v>
      </c>
      <c r="H215" s="142">
        <f t="shared" si="71"/>
        <v>0</v>
      </c>
      <c r="I215" s="140">
        <f t="shared" si="71"/>
        <v>9.2</v>
      </c>
      <c r="J215" s="141">
        <f t="shared" si="71"/>
        <v>1768.35</v>
      </c>
      <c r="K215" s="142">
        <f t="shared" si="71"/>
        <v>1000</v>
      </c>
    </row>
    <row r="216" spans="1:11" ht="15.75" thickBot="1">
      <c r="A216" s="24"/>
      <c r="B216" s="167" t="s">
        <v>57</v>
      </c>
      <c r="C216" s="170">
        <f>C82+C94+C106+C115+C120+C125+C132+C139+C150+C166+C187+C200+C87+C154</f>
        <v>550</v>
      </c>
      <c r="D216" s="171">
        <f aca="true" t="shared" si="72" ref="D216:K216">D82+D94+D106+D115+D120+D125+D132+D139+D150+D166+D187+D200+D87+D154</f>
        <v>12801.5</v>
      </c>
      <c r="E216" s="172">
        <f t="shared" si="72"/>
        <v>12796.5</v>
      </c>
      <c r="F216" s="146">
        <f t="shared" si="72"/>
        <v>0</v>
      </c>
      <c r="G216" s="146">
        <f t="shared" si="72"/>
        <v>5</v>
      </c>
      <c r="H216" s="147">
        <f t="shared" si="72"/>
        <v>0</v>
      </c>
      <c r="I216" s="145">
        <f t="shared" si="72"/>
        <v>0</v>
      </c>
      <c r="J216" s="146">
        <f t="shared" si="72"/>
        <v>12801.5</v>
      </c>
      <c r="K216" s="147">
        <f t="shared" si="72"/>
        <v>0</v>
      </c>
    </row>
    <row r="217" spans="1:11" ht="15">
      <c r="A217" s="215" t="s">
        <v>32</v>
      </c>
      <c r="B217" s="216"/>
      <c r="C217" s="216"/>
      <c r="D217" s="217"/>
      <c r="E217" s="216"/>
      <c r="F217" s="216"/>
      <c r="G217" s="216"/>
      <c r="H217" s="216"/>
      <c r="I217" s="216"/>
      <c r="J217" s="216"/>
      <c r="K217" s="218"/>
    </row>
    <row r="218" spans="1:11" ht="15">
      <c r="A218" s="175" t="s">
        <v>55</v>
      </c>
      <c r="B218" s="65" t="s">
        <v>69</v>
      </c>
      <c r="C218" s="66">
        <f>SUM(C219)</f>
        <v>0</v>
      </c>
      <c r="D218" s="99">
        <f aca="true" t="shared" si="73" ref="D218:D252">SUM(E218:H218)</f>
        <v>0.55</v>
      </c>
      <c r="E218" s="68">
        <f aca="true" t="shared" si="74" ref="E218:K218">SUM(E219)</f>
        <v>0.55</v>
      </c>
      <c r="F218" s="66">
        <f t="shared" si="74"/>
        <v>0</v>
      </c>
      <c r="G218" s="66">
        <f t="shared" si="74"/>
        <v>0</v>
      </c>
      <c r="H218" s="69">
        <f t="shared" si="74"/>
        <v>0</v>
      </c>
      <c r="I218" s="68">
        <f t="shared" si="74"/>
        <v>0</v>
      </c>
      <c r="J218" s="66">
        <f t="shared" si="74"/>
        <v>0.55</v>
      </c>
      <c r="K218" s="69">
        <f t="shared" si="74"/>
        <v>0</v>
      </c>
    </row>
    <row r="219" spans="1:11" ht="15">
      <c r="A219" s="176"/>
      <c r="B219" s="85" t="s">
        <v>56</v>
      </c>
      <c r="C219" s="118"/>
      <c r="D219" s="87">
        <f>SUM(E219:H219)</f>
        <v>0.55</v>
      </c>
      <c r="E219" s="88">
        <v>0.55</v>
      </c>
      <c r="F219" s="86"/>
      <c r="G219" s="86"/>
      <c r="H219" s="89"/>
      <c r="I219" s="88"/>
      <c r="J219" s="86">
        <v>0.55</v>
      </c>
      <c r="K219" s="89"/>
    </row>
    <row r="220" spans="1:11" ht="15">
      <c r="A220" s="175" t="s">
        <v>58</v>
      </c>
      <c r="B220" s="65" t="s">
        <v>70</v>
      </c>
      <c r="C220" s="66">
        <f>SUM(C221:C221)</f>
        <v>0</v>
      </c>
      <c r="D220" s="99">
        <f t="shared" si="73"/>
        <v>4</v>
      </c>
      <c r="E220" s="177">
        <f aca="true" t="shared" si="75" ref="E220:K220">SUM(E221:E221)</f>
        <v>4</v>
      </c>
      <c r="F220" s="99">
        <f t="shared" si="75"/>
        <v>0</v>
      </c>
      <c r="G220" s="99">
        <f t="shared" si="75"/>
        <v>0</v>
      </c>
      <c r="H220" s="69">
        <f t="shared" si="75"/>
        <v>0</v>
      </c>
      <c r="I220" s="177">
        <f t="shared" si="75"/>
        <v>0</v>
      </c>
      <c r="J220" s="99">
        <f t="shared" si="75"/>
        <v>4</v>
      </c>
      <c r="K220" s="69">
        <f t="shared" si="75"/>
        <v>0</v>
      </c>
    </row>
    <row r="221" spans="1:11" ht="15">
      <c r="A221" s="178"/>
      <c r="B221" s="104" t="s">
        <v>54</v>
      </c>
      <c r="C221" s="107"/>
      <c r="D221" s="127">
        <f>SUM(E221:H221)</f>
        <v>4</v>
      </c>
      <c r="E221" s="179">
        <v>4</v>
      </c>
      <c r="F221" s="127"/>
      <c r="G221" s="127"/>
      <c r="H221" s="108"/>
      <c r="I221" s="179"/>
      <c r="J221" s="127">
        <v>4</v>
      </c>
      <c r="K221" s="108"/>
    </row>
    <row r="222" spans="1:11" ht="15">
      <c r="A222" s="175" t="s">
        <v>59</v>
      </c>
      <c r="B222" s="65" t="s">
        <v>86</v>
      </c>
      <c r="C222" s="66">
        <f>SUM(C223)</f>
        <v>0</v>
      </c>
      <c r="D222" s="99">
        <f t="shared" si="73"/>
        <v>0.1</v>
      </c>
      <c r="E222" s="177">
        <f aca="true" t="shared" si="76" ref="E222:K222">SUM(E223)</f>
        <v>0.1</v>
      </c>
      <c r="F222" s="99">
        <f t="shared" si="76"/>
        <v>0</v>
      </c>
      <c r="G222" s="99">
        <f t="shared" si="76"/>
        <v>0</v>
      </c>
      <c r="H222" s="69">
        <f t="shared" si="76"/>
        <v>0</v>
      </c>
      <c r="I222" s="177">
        <f t="shared" si="76"/>
        <v>0</v>
      </c>
      <c r="J222" s="99">
        <f t="shared" si="76"/>
        <v>0.1</v>
      </c>
      <c r="K222" s="69">
        <f t="shared" si="76"/>
        <v>0</v>
      </c>
    </row>
    <row r="223" spans="1:11" ht="15">
      <c r="A223" s="176"/>
      <c r="B223" s="154" t="s">
        <v>54</v>
      </c>
      <c r="C223" s="118"/>
      <c r="D223" s="87">
        <f t="shared" si="73"/>
        <v>0.1</v>
      </c>
      <c r="E223" s="88">
        <v>0.1</v>
      </c>
      <c r="F223" s="86"/>
      <c r="G223" s="86"/>
      <c r="H223" s="89"/>
      <c r="I223" s="88"/>
      <c r="J223" s="86">
        <v>0.1</v>
      </c>
      <c r="K223" s="89"/>
    </row>
    <row r="224" spans="1:11" ht="15">
      <c r="A224" s="175" t="s">
        <v>60</v>
      </c>
      <c r="B224" s="65" t="s">
        <v>79</v>
      </c>
      <c r="C224" s="66"/>
      <c r="D224" s="99">
        <f aca="true" t="shared" si="77" ref="D224:K224">SUM(D225:D225)</f>
        <v>1</v>
      </c>
      <c r="E224" s="177">
        <f t="shared" si="77"/>
        <v>1</v>
      </c>
      <c r="F224" s="99">
        <f t="shared" si="77"/>
        <v>0</v>
      </c>
      <c r="G224" s="99">
        <f t="shared" si="77"/>
        <v>0</v>
      </c>
      <c r="H224" s="69">
        <f t="shared" si="77"/>
        <v>0</v>
      </c>
      <c r="I224" s="177">
        <f t="shared" si="77"/>
        <v>0</v>
      </c>
      <c r="J224" s="99">
        <f t="shared" si="77"/>
        <v>1</v>
      </c>
      <c r="K224" s="69">
        <f t="shared" si="77"/>
        <v>0</v>
      </c>
    </row>
    <row r="225" spans="1:11" ht="15">
      <c r="A225" s="178"/>
      <c r="B225" s="164" t="s">
        <v>54</v>
      </c>
      <c r="C225" s="107"/>
      <c r="D225" s="127">
        <f t="shared" si="73"/>
        <v>1</v>
      </c>
      <c r="E225" s="179">
        <v>1</v>
      </c>
      <c r="F225" s="127"/>
      <c r="G225" s="127"/>
      <c r="H225" s="108"/>
      <c r="I225" s="179"/>
      <c r="J225" s="127">
        <v>1</v>
      </c>
      <c r="K225" s="108"/>
    </row>
    <row r="226" spans="1:11" ht="15">
      <c r="A226" s="175" t="s">
        <v>80</v>
      </c>
      <c r="B226" s="153" t="s">
        <v>87</v>
      </c>
      <c r="C226" s="99">
        <f>SUM(C227)</f>
        <v>0</v>
      </c>
      <c r="D226" s="99">
        <f t="shared" si="73"/>
        <v>0.1</v>
      </c>
      <c r="E226" s="177">
        <f aca="true" t="shared" si="78" ref="E226:K226">SUM(E227)</f>
        <v>0.1</v>
      </c>
      <c r="F226" s="99">
        <f t="shared" si="78"/>
        <v>0</v>
      </c>
      <c r="G226" s="99">
        <f t="shared" si="78"/>
        <v>0</v>
      </c>
      <c r="H226" s="69">
        <f t="shared" si="78"/>
        <v>0</v>
      </c>
      <c r="I226" s="177">
        <f t="shared" si="78"/>
        <v>0</v>
      </c>
      <c r="J226" s="99">
        <f t="shared" si="78"/>
        <v>0.1</v>
      </c>
      <c r="K226" s="69">
        <f t="shared" si="78"/>
        <v>0</v>
      </c>
    </row>
    <row r="227" spans="1:11" ht="15">
      <c r="A227" s="176"/>
      <c r="B227" s="154" t="s">
        <v>54</v>
      </c>
      <c r="C227" s="118"/>
      <c r="D227" s="87">
        <f t="shared" si="73"/>
        <v>0.1</v>
      </c>
      <c r="E227" s="88">
        <v>0.1</v>
      </c>
      <c r="F227" s="86"/>
      <c r="G227" s="86"/>
      <c r="H227" s="89"/>
      <c r="I227" s="88"/>
      <c r="J227" s="86">
        <v>0.1</v>
      </c>
      <c r="K227" s="89"/>
    </row>
    <row r="228" spans="1:11" ht="15">
      <c r="A228" s="175" t="s">
        <v>81</v>
      </c>
      <c r="B228" s="65" t="s">
        <v>78</v>
      </c>
      <c r="C228" s="99">
        <f>SUM(C229:C231)</f>
        <v>0</v>
      </c>
      <c r="D228" s="99">
        <f t="shared" si="73"/>
        <v>1.6500000000000001</v>
      </c>
      <c r="E228" s="177">
        <f aca="true" t="shared" si="79" ref="E228:K228">SUM(E229:E231)</f>
        <v>1.6500000000000001</v>
      </c>
      <c r="F228" s="99">
        <f t="shared" si="79"/>
        <v>0</v>
      </c>
      <c r="G228" s="99">
        <f t="shared" si="79"/>
        <v>0</v>
      </c>
      <c r="H228" s="69">
        <f t="shared" si="79"/>
        <v>0</v>
      </c>
      <c r="I228" s="177">
        <f t="shared" si="79"/>
        <v>0</v>
      </c>
      <c r="J228" s="99">
        <f t="shared" si="79"/>
        <v>1.6500000000000001</v>
      </c>
      <c r="K228" s="69">
        <f t="shared" si="79"/>
        <v>0</v>
      </c>
    </row>
    <row r="229" spans="1:11" ht="15">
      <c r="A229" s="166"/>
      <c r="B229" s="79" t="s">
        <v>52</v>
      </c>
      <c r="C229" s="100"/>
      <c r="D229" s="74">
        <f t="shared" si="73"/>
        <v>1</v>
      </c>
      <c r="E229" s="81">
        <v>1</v>
      </c>
      <c r="F229" s="80"/>
      <c r="G229" s="80"/>
      <c r="H229" s="82"/>
      <c r="I229" s="81"/>
      <c r="J229" s="80">
        <v>1</v>
      </c>
      <c r="K229" s="82"/>
    </row>
    <row r="230" spans="1:11" ht="15">
      <c r="A230" s="166"/>
      <c r="B230" s="152" t="s">
        <v>54</v>
      </c>
      <c r="C230" s="100"/>
      <c r="D230" s="74">
        <f t="shared" si="73"/>
        <v>0.6</v>
      </c>
      <c r="E230" s="81">
        <v>0.6</v>
      </c>
      <c r="F230" s="80"/>
      <c r="G230" s="80"/>
      <c r="H230" s="82"/>
      <c r="I230" s="81"/>
      <c r="J230" s="80">
        <v>0.6</v>
      </c>
      <c r="K230" s="82"/>
    </row>
    <row r="231" spans="1:11" ht="15">
      <c r="A231" s="180"/>
      <c r="B231" s="117" t="s">
        <v>56</v>
      </c>
      <c r="C231" s="181"/>
      <c r="D231" s="113">
        <f t="shared" si="73"/>
        <v>0.05</v>
      </c>
      <c r="E231" s="114">
        <v>0.05</v>
      </c>
      <c r="F231" s="112"/>
      <c r="G231" s="112"/>
      <c r="H231" s="115"/>
      <c r="I231" s="114"/>
      <c r="J231" s="112">
        <v>0.05</v>
      </c>
      <c r="K231" s="115"/>
    </row>
    <row r="232" spans="1:11" s="2" customFormat="1" ht="15">
      <c r="A232" s="175" t="s">
        <v>82</v>
      </c>
      <c r="B232" s="65" t="s">
        <v>71</v>
      </c>
      <c r="C232" s="99">
        <f>SUM(C233:C233)</f>
        <v>0</v>
      </c>
      <c r="D232" s="99">
        <f t="shared" si="73"/>
        <v>0.7</v>
      </c>
      <c r="E232" s="177">
        <f aca="true" t="shared" si="80" ref="E232:K232">SUM(E233:E233)</f>
        <v>0.7</v>
      </c>
      <c r="F232" s="99">
        <f t="shared" si="80"/>
        <v>0</v>
      </c>
      <c r="G232" s="99">
        <f t="shared" si="80"/>
        <v>0</v>
      </c>
      <c r="H232" s="69">
        <f t="shared" si="80"/>
        <v>0</v>
      </c>
      <c r="I232" s="177">
        <f t="shared" si="80"/>
        <v>0</v>
      </c>
      <c r="J232" s="99">
        <f t="shared" si="80"/>
        <v>0.7</v>
      </c>
      <c r="K232" s="69">
        <f t="shared" si="80"/>
        <v>0</v>
      </c>
    </row>
    <row r="233" spans="1:11" ht="15">
      <c r="A233" s="166"/>
      <c r="B233" s="152" t="s">
        <v>54</v>
      </c>
      <c r="C233" s="100"/>
      <c r="D233" s="74">
        <f t="shared" si="73"/>
        <v>0.7</v>
      </c>
      <c r="E233" s="81">
        <v>0.7</v>
      </c>
      <c r="F233" s="80"/>
      <c r="G233" s="80"/>
      <c r="H233" s="82"/>
      <c r="I233" s="81"/>
      <c r="J233" s="80">
        <v>0.7</v>
      </c>
      <c r="K233" s="82"/>
    </row>
    <row r="234" spans="1:11" ht="15">
      <c r="A234" s="175" t="s">
        <v>83</v>
      </c>
      <c r="B234" s="65" t="s">
        <v>72</v>
      </c>
      <c r="C234" s="99">
        <f>SUM(C236:C236)</f>
        <v>0</v>
      </c>
      <c r="D234" s="99">
        <f t="shared" si="73"/>
        <v>3.2</v>
      </c>
      <c r="E234" s="177">
        <f aca="true" t="shared" si="81" ref="E234:K234">SUM(E235:E236)</f>
        <v>3.2</v>
      </c>
      <c r="F234" s="99">
        <f t="shared" si="81"/>
        <v>0</v>
      </c>
      <c r="G234" s="99">
        <f t="shared" si="81"/>
        <v>0</v>
      </c>
      <c r="H234" s="69">
        <f t="shared" si="81"/>
        <v>0</v>
      </c>
      <c r="I234" s="177">
        <f t="shared" si="81"/>
        <v>0</v>
      </c>
      <c r="J234" s="99">
        <f t="shared" si="81"/>
        <v>3.2</v>
      </c>
      <c r="K234" s="69">
        <f t="shared" si="81"/>
        <v>0</v>
      </c>
    </row>
    <row r="235" spans="1:11" ht="15">
      <c r="A235" s="182"/>
      <c r="B235" s="158" t="s">
        <v>52</v>
      </c>
      <c r="C235" s="105"/>
      <c r="D235" s="105">
        <f t="shared" si="73"/>
        <v>1</v>
      </c>
      <c r="E235" s="183">
        <v>1</v>
      </c>
      <c r="F235" s="105"/>
      <c r="G235" s="105"/>
      <c r="H235" s="76"/>
      <c r="I235" s="183"/>
      <c r="J235" s="105">
        <v>1</v>
      </c>
      <c r="K235" s="76"/>
    </row>
    <row r="236" spans="1:11" ht="15">
      <c r="A236" s="166"/>
      <c r="B236" s="152" t="s">
        <v>54</v>
      </c>
      <c r="C236" s="100"/>
      <c r="D236" s="74">
        <f t="shared" si="73"/>
        <v>2.2</v>
      </c>
      <c r="E236" s="81">
        <v>2.2</v>
      </c>
      <c r="F236" s="80"/>
      <c r="G236" s="80"/>
      <c r="H236" s="82"/>
      <c r="I236" s="81"/>
      <c r="J236" s="80">
        <v>2.2</v>
      </c>
      <c r="K236" s="82"/>
    </row>
    <row r="237" spans="1:11" ht="15">
      <c r="A237" s="175" t="s">
        <v>84</v>
      </c>
      <c r="B237" s="65" t="s">
        <v>73</v>
      </c>
      <c r="C237" s="99">
        <f>SUM(C238:C238)</f>
        <v>0</v>
      </c>
      <c r="D237" s="99">
        <f t="shared" si="73"/>
        <v>0.6</v>
      </c>
      <c r="E237" s="177">
        <f aca="true" t="shared" si="82" ref="E237:K237">SUM(E238:E238)</f>
        <v>0.6</v>
      </c>
      <c r="F237" s="99">
        <f t="shared" si="82"/>
        <v>0</v>
      </c>
      <c r="G237" s="99">
        <f t="shared" si="82"/>
        <v>0</v>
      </c>
      <c r="H237" s="69">
        <f t="shared" si="82"/>
        <v>0</v>
      </c>
      <c r="I237" s="177">
        <f t="shared" si="82"/>
        <v>0</v>
      </c>
      <c r="J237" s="99">
        <f t="shared" si="82"/>
        <v>0.6</v>
      </c>
      <c r="K237" s="69">
        <f t="shared" si="82"/>
        <v>0</v>
      </c>
    </row>
    <row r="238" spans="1:11" ht="15">
      <c r="A238" s="180"/>
      <c r="B238" s="117" t="s">
        <v>54</v>
      </c>
      <c r="C238" s="181"/>
      <c r="D238" s="113">
        <f t="shared" si="73"/>
        <v>0.6</v>
      </c>
      <c r="E238" s="114">
        <v>0.6</v>
      </c>
      <c r="F238" s="112"/>
      <c r="G238" s="112"/>
      <c r="H238" s="115"/>
      <c r="I238" s="114"/>
      <c r="J238" s="112">
        <v>0.6</v>
      </c>
      <c r="K238" s="115"/>
    </row>
    <row r="239" spans="1:11" ht="15">
      <c r="A239" s="175" t="s">
        <v>85</v>
      </c>
      <c r="B239" s="65" t="s">
        <v>99</v>
      </c>
      <c r="C239" s="99">
        <f>SUM(C240)</f>
        <v>0</v>
      </c>
      <c r="D239" s="99">
        <f aca="true" t="shared" si="83" ref="D239:K239">SUM(D240)</f>
        <v>0.5</v>
      </c>
      <c r="E239" s="177">
        <f t="shared" si="83"/>
        <v>0.5</v>
      </c>
      <c r="F239" s="99">
        <f t="shared" si="83"/>
        <v>0</v>
      </c>
      <c r="G239" s="99">
        <f t="shared" si="83"/>
        <v>0</v>
      </c>
      <c r="H239" s="69">
        <f t="shared" si="83"/>
        <v>0</v>
      </c>
      <c r="I239" s="177">
        <f t="shared" si="83"/>
        <v>0</v>
      </c>
      <c r="J239" s="99">
        <f t="shared" si="83"/>
        <v>0.5</v>
      </c>
      <c r="K239" s="69">
        <f t="shared" si="83"/>
        <v>0</v>
      </c>
    </row>
    <row r="240" spans="1:11" ht="15.75" thickBot="1">
      <c r="A240" s="180"/>
      <c r="B240" s="117" t="s">
        <v>52</v>
      </c>
      <c r="C240" s="181"/>
      <c r="D240" s="113">
        <f t="shared" si="73"/>
        <v>0.5</v>
      </c>
      <c r="E240" s="114">
        <v>0.5</v>
      </c>
      <c r="F240" s="112"/>
      <c r="G240" s="112"/>
      <c r="H240" s="115"/>
      <c r="I240" s="114"/>
      <c r="J240" s="112">
        <v>0.5</v>
      </c>
      <c r="K240" s="115"/>
    </row>
    <row r="241" spans="1:11" ht="15">
      <c r="A241" s="213" t="s">
        <v>74</v>
      </c>
      <c r="B241" s="221"/>
      <c r="C241" s="184">
        <f>C220+C222+C226+C228+C232+C234+C237+C218+C224+C239</f>
        <v>0</v>
      </c>
      <c r="D241" s="185">
        <f aca="true" t="shared" si="84" ref="D241:K241">D220+D222+D226+D228+D232+D234+D237+D218+D224+D239</f>
        <v>12.4</v>
      </c>
      <c r="E241" s="186">
        <f t="shared" si="84"/>
        <v>12.4</v>
      </c>
      <c r="F241" s="184">
        <f t="shared" si="84"/>
        <v>0</v>
      </c>
      <c r="G241" s="184">
        <f t="shared" si="84"/>
        <v>0</v>
      </c>
      <c r="H241" s="185">
        <f t="shared" si="84"/>
        <v>0</v>
      </c>
      <c r="I241" s="186">
        <f t="shared" si="84"/>
        <v>0</v>
      </c>
      <c r="J241" s="184">
        <f t="shared" si="84"/>
        <v>12.4</v>
      </c>
      <c r="K241" s="185">
        <f t="shared" si="84"/>
        <v>0</v>
      </c>
    </row>
    <row r="242" spans="1:11" ht="15">
      <c r="A242" s="26"/>
      <c r="B242" s="19" t="s">
        <v>52</v>
      </c>
      <c r="C242" s="15">
        <f>C229+C235+C240</f>
        <v>0</v>
      </c>
      <c r="D242" s="18">
        <f>SUM(E242:H242)</f>
        <v>2.5</v>
      </c>
      <c r="E242" s="14">
        <f aca="true" t="shared" si="85" ref="E242:K242">E229+E235+E240</f>
        <v>2.5</v>
      </c>
      <c r="F242" s="15">
        <f t="shared" si="85"/>
        <v>0</v>
      </c>
      <c r="G242" s="15">
        <f t="shared" si="85"/>
        <v>0</v>
      </c>
      <c r="H242" s="16">
        <f t="shared" si="85"/>
        <v>0</v>
      </c>
      <c r="I242" s="14">
        <f t="shared" si="85"/>
        <v>0</v>
      </c>
      <c r="J242" s="15">
        <f t="shared" si="85"/>
        <v>2.5</v>
      </c>
      <c r="K242" s="16">
        <f t="shared" si="85"/>
        <v>0</v>
      </c>
    </row>
    <row r="243" spans="1:11" ht="15">
      <c r="A243" s="26"/>
      <c r="B243" s="19" t="s">
        <v>54</v>
      </c>
      <c r="C243" s="15">
        <f>C221+C223+C227+C230+C233+C236+C238</f>
        <v>0</v>
      </c>
      <c r="D243" s="10">
        <f>SUM(E243:H243)</f>
        <v>9.299999999999999</v>
      </c>
      <c r="E243" s="14">
        <f aca="true" t="shared" si="86" ref="E243:K243">E221+E223+E227+E230+E233+E236+E238+E225</f>
        <v>9.299999999999999</v>
      </c>
      <c r="F243" s="15">
        <f t="shared" si="86"/>
        <v>0</v>
      </c>
      <c r="G243" s="15">
        <f t="shared" si="86"/>
        <v>0</v>
      </c>
      <c r="H243" s="16">
        <f t="shared" si="86"/>
        <v>0</v>
      </c>
      <c r="I243" s="14">
        <f t="shared" si="86"/>
        <v>0</v>
      </c>
      <c r="J243" s="15">
        <f t="shared" si="86"/>
        <v>9.299999999999999</v>
      </c>
      <c r="K243" s="16">
        <f t="shared" si="86"/>
        <v>0</v>
      </c>
    </row>
    <row r="244" spans="1:11" ht="15">
      <c r="A244" s="26"/>
      <c r="B244" s="19" t="s">
        <v>56</v>
      </c>
      <c r="C244" s="15">
        <f>C219+C231</f>
        <v>0</v>
      </c>
      <c r="D244" s="18">
        <f aca="true" t="shared" si="87" ref="D244:K244">D219+D231</f>
        <v>0.6000000000000001</v>
      </c>
      <c r="E244" s="14">
        <f t="shared" si="87"/>
        <v>0.6000000000000001</v>
      </c>
      <c r="F244" s="15">
        <f t="shared" si="87"/>
        <v>0</v>
      </c>
      <c r="G244" s="15">
        <f t="shared" si="87"/>
        <v>0</v>
      </c>
      <c r="H244" s="16">
        <f t="shared" si="87"/>
        <v>0</v>
      </c>
      <c r="I244" s="14">
        <f t="shared" si="87"/>
        <v>0</v>
      </c>
      <c r="J244" s="15">
        <f t="shared" si="87"/>
        <v>0.6000000000000001</v>
      </c>
      <c r="K244" s="16">
        <f t="shared" si="87"/>
        <v>0</v>
      </c>
    </row>
    <row r="245" spans="1:11" ht="15.75" thickBot="1">
      <c r="A245" s="27"/>
      <c r="B245" s="28" t="s">
        <v>57</v>
      </c>
      <c r="C245" s="21">
        <v>0</v>
      </c>
      <c r="D245" s="25">
        <f>SUM(E245:H245)</f>
        <v>0</v>
      </c>
      <c r="E245" s="20">
        <v>0</v>
      </c>
      <c r="F245" s="21">
        <v>0</v>
      </c>
      <c r="G245" s="21">
        <v>0</v>
      </c>
      <c r="H245" s="22">
        <v>0</v>
      </c>
      <c r="I245" s="20">
        <v>0</v>
      </c>
      <c r="J245" s="21">
        <v>0</v>
      </c>
      <c r="K245" s="22">
        <v>0</v>
      </c>
    </row>
    <row r="246" spans="1:11" ht="15">
      <c r="A246" s="219" t="s">
        <v>33</v>
      </c>
      <c r="B246" s="220"/>
      <c r="C246" s="46">
        <f>C68+C210+C241</f>
        <v>1629.125</v>
      </c>
      <c r="D246" s="187">
        <f>SUM(E246:H246)</f>
        <v>41226.175</v>
      </c>
      <c r="E246" s="47">
        <f aca="true" t="shared" si="88" ref="E246:K246">E68+E210+E241</f>
        <v>31149.624999999996</v>
      </c>
      <c r="F246" s="48">
        <f t="shared" si="88"/>
        <v>9370</v>
      </c>
      <c r="G246" s="48">
        <f t="shared" si="88"/>
        <v>248.55</v>
      </c>
      <c r="H246" s="49">
        <f t="shared" si="88"/>
        <v>458</v>
      </c>
      <c r="I246" s="47">
        <f t="shared" si="88"/>
        <v>36.075</v>
      </c>
      <c r="J246" s="48">
        <f t="shared" si="88"/>
        <v>38988.79999999999</v>
      </c>
      <c r="K246" s="49">
        <f t="shared" si="88"/>
        <v>2201.2999999999997</v>
      </c>
    </row>
    <row r="247" spans="1:11" ht="15">
      <c r="A247" s="29"/>
      <c r="B247" s="19" t="s">
        <v>51</v>
      </c>
      <c r="C247" s="50">
        <f>C69+C211</f>
        <v>4.295</v>
      </c>
      <c r="D247" s="51">
        <f t="shared" si="73"/>
        <v>1403.395</v>
      </c>
      <c r="E247" s="30">
        <f aca="true" t="shared" si="89" ref="E247:K247">E69+E211</f>
        <v>1403.395</v>
      </c>
      <c r="F247" s="43">
        <f t="shared" si="89"/>
        <v>0</v>
      </c>
      <c r="G247" s="43">
        <f t="shared" si="89"/>
        <v>0</v>
      </c>
      <c r="H247" s="44">
        <f t="shared" si="89"/>
        <v>0</v>
      </c>
      <c r="I247" s="30">
        <f t="shared" si="89"/>
        <v>4.295</v>
      </c>
      <c r="J247" s="45">
        <f t="shared" si="89"/>
        <v>1351.1</v>
      </c>
      <c r="K247" s="44">
        <f t="shared" si="89"/>
        <v>48</v>
      </c>
    </row>
    <row r="248" spans="1:11" ht="15">
      <c r="A248" s="29"/>
      <c r="B248" s="19" t="s">
        <v>52</v>
      </c>
      <c r="C248" s="15">
        <f>C70+C212+C242</f>
        <v>50</v>
      </c>
      <c r="D248" s="18">
        <f t="shared" si="73"/>
        <v>8364</v>
      </c>
      <c r="E248" s="14">
        <f aca="true" t="shared" si="90" ref="E248:K248">E70+E212+E242</f>
        <v>4364</v>
      </c>
      <c r="F248" s="15">
        <f t="shared" si="90"/>
        <v>4000</v>
      </c>
      <c r="G248" s="15">
        <f t="shared" si="90"/>
        <v>0</v>
      </c>
      <c r="H248" s="16">
        <f t="shared" si="90"/>
        <v>0</v>
      </c>
      <c r="I248" s="14">
        <f t="shared" si="90"/>
        <v>0</v>
      </c>
      <c r="J248" s="15">
        <f t="shared" si="90"/>
        <v>7434</v>
      </c>
      <c r="K248" s="16">
        <f t="shared" si="90"/>
        <v>930</v>
      </c>
    </row>
    <row r="249" spans="1:11" ht="15">
      <c r="A249" s="29"/>
      <c r="B249" s="19" t="s">
        <v>53</v>
      </c>
      <c r="C249" s="15">
        <f>C213</f>
        <v>0</v>
      </c>
      <c r="D249" s="18">
        <f t="shared" si="73"/>
        <v>7166</v>
      </c>
      <c r="E249" s="14">
        <f aca="true" t="shared" si="91" ref="E249:K249">E213</f>
        <v>2796</v>
      </c>
      <c r="F249" s="15">
        <f t="shared" si="91"/>
        <v>4370</v>
      </c>
      <c r="G249" s="15">
        <f t="shared" si="91"/>
        <v>0</v>
      </c>
      <c r="H249" s="16">
        <f t="shared" si="91"/>
        <v>0</v>
      </c>
      <c r="I249" s="14">
        <f t="shared" si="91"/>
        <v>0</v>
      </c>
      <c r="J249" s="15">
        <f t="shared" si="91"/>
        <v>7166</v>
      </c>
      <c r="K249" s="16">
        <f t="shared" si="91"/>
        <v>0</v>
      </c>
    </row>
    <row r="250" spans="1:11" ht="15">
      <c r="A250" s="29"/>
      <c r="B250" s="19" t="s">
        <v>54</v>
      </c>
      <c r="C250" s="15">
        <f>C214+C72+C243</f>
        <v>213.7</v>
      </c>
      <c r="D250" s="15">
        <f t="shared" si="73"/>
        <v>8490.300000000001</v>
      </c>
      <c r="E250" s="14">
        <f aca="true" t="shared" si="92" ref="E250:K250">E214+E72+E243</f>
        <v>6976.500000000001</v>
      </c>
      <c r="F250" s="15">
        <f t="shared" si="92"/>
        <v>1000</v>
      </c>
      <c r="G250" s="15">
        <f t="shared" si="92"/>
        <v>55.8</v>
      </c>
      <c r="H250" s="16">
        <f t="shared" si="92"/>
        <v>458</v>
      </c>
      <c r="I250" s="14">
        <f t="shared" si="92"/>
        <v>5</v>
      </c>
      <c r="J250" s="15">
        <f t="shared" si="92"/>
        <v>8302.1</v>
      </c>
      <c r="K250" s="16">
        <f t="shared" si="92"/>
        <v>183.2</v>
      </c>
    </row>
    <row r="251" spans="1:11" ht="15">
      <c r="A251" s="29"/>
      <c r="B251" s="19" t="s">
        <v>56</v>
      </c>
      <c r="C251" s="15">
        <f aca="true" t="shared" si="93" ref="C251:K251">C244+C215+C73</f>
        <v>811.1300000000001</v>
      </c>
      <c r="D251" s="18">
        <f t="shared" si="93"/>
        <v>2966.9799999999996</v>
      </c>
      <c r="E251" s="14">
        <f t="shared" si="93"/>
        <v>2779.2299999999996</v>
      </c>
      <c r="F251" s="15">
        <f t="shared" si="93"/>
        <v>0</v>
      </c>
      <c r="G251" s="15">
        <f t="shared" si="93"/>
        <v>187.75</v>
      </c>
      <c r="H251" s="16">
        <f t="shared" si="93"/>
        <v>0</v>
      </c>
      <c r="I251" s="14">
        <f t="shared" si="93"/>
        <v>26.779999999999998</v>
      </c>
      <c r="J251" s="15">
        <f t="shared" si="93"/>
        <v>1930.1</v>
      </c>
      <c r="K251" s="16">
        <f t="shared" si="93"/>
        <v>1010.1</v>
      </c>
    </row>
    <row r="252" spans="1:11" ht="15.75" thickBot="1">
      <c r="A252" s="31"/>
      <c r="B252" s="28" t="s">
        <v>57</v>
      </c>
      <c r="C252" s="21">
        <f>C245+C216+C74</f>
        <v>550</v>
      </c>
      <c r="D252" s="25">
        <f t="shared" si="73"/>
        <v>12835.5</v>
      </c>
      <c r="E252" s="20">
        <f aca="true" t="shared" si="94" ref="E252:K252">E245+E216+E74</f>
        <v>12830.5</v>
      </c>
      <c r="F252" s="21">
        <f t="shared" si="94"/>
        <v>0</v>
      </c>
      <c r="G252" s="21">
        <f t="shared" si="94"/>
        <v>5</v>
      </c>
      <c r="H252" s="22">
        <f t="shared" si="94"/>
        <v>0</v>
      </c>
      <c r="I252" s="20">
        <f t="shared" si="94"/>
        <v>0</v>
      </c>
      <c r="J252" s="21">
        <f t="shared" si="94"/>
        <v>12805.5</v>
      </c>
      <c r="K252" s="22">
        <f t="shared" si="94"/>
        <v>30</v>
      </c>
    </row>
    <row r="253" spans="1:11" ht="15">
      <c r="A253" s="32"/>
      <c r="B253" s="33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1:10" ht="15">
      <c r="A254" s="32"/>
      <c r="B254" s="34" t="s">
        <v>100</v>
      </c>
      <c r="C254" s="34"/>
      <c r="D254" s="34"/>
      <c r="E254" s="34"/>
      <c r="F254" s="34"/>
      <c r="G254" s="34"/>
      <c r="H254" s="34"/>
      <c r="I254" s="34"/>
      <c r="J254" s="34"/>
    </row>
    <row r="255" spans="1:10" ht="12.75">
      <c r="A255" s="35"/>
      <c r="B255" s="34" t="s">
        <v>101</v>
      </c>
      <c r="C255" s="34"/>
      <c r="D255" s="34"/>
      <c r="E255" s="34"/>
      <c r="F255" s="34"/>
      <c r="G255" s="34"/>
      <c r="H255" s="34"/>
      <c r="I255" s="34"/>
      <c r="J255" s="34"/>
    </row>
    <row r="256" spans="1:2" ht="15.75">
      <c r="A256" s="36"/>
      <c r="B256" s="188"/>
    </row>
    <row r="257" spans="1:6" s="38" customFormat="1" ht="15.75">
      <c r="A257" s="36"/>
      <c r="B257" s="1"/>
      <c r="F257" s="37"/>
    </row>
    <row r="258" s="38" customFormat="1" ht="15.75">
      <c r="A258" s="39"/>
    </row>
    <row r="259" ht="12.75">
      <c r="A259" s="40"/>
    </row>
    <row r="260" spans="1:5" ht="12.75">
      <c r="A260" s="206"/>
      <c r="B260" s="207"/>
      <c r="C260" s="207"/>
      <c r="D260" s="207"/>
      <c r="E260" s="207"/>
    </row>
  </sheetData>
  <sheetProtection/>
  <mergeCells count="23"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  <mergeCell ref="A1:K1"/>
    <mergeCell ref="A2:K2"/>
    <mergeCell ref="A5:A8"/>
    <mergeCell ref="C5:C8"/>
    <mergeCell ref="D5:D8"/>
    <mergeCell ref="B5:B8"/>
    <mergeCell ref="A260:E260"/>
    <mergeCell ref="A75:K75"/>
    <mergeCell ref="A68:B68"/>
    <mergeCell ref="A210:B210"/>
    <mergeCell ref="A217:K217"/>
    <mergeCell ref="A246:B246"/>
    <mergeCell ref="A241:B241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0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09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Mravkata Z</cp:lastModifiedBy>
  <cp:lastPrinted>2016-09-27T08:06:11Z</cp:lastPrinted>
  <dcterms:created xsi:type="dcterms:W3CDTF">2011-07-29T12:08:17Z</dcterms:created>
  <dcterms:modified xsi:type="dcterms:W3CDTF">2016-10-07T13:15:06Z</dcterms:modified>
  <cp:category/>
  <cp:version/>
  <cp:contentType/>
  <cp:contentStatus/>
</cp:coreProperties>
</file>